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560" windowWidth="10155" windowHeight="4365" firstSheet="10" activeTab="12"/>
  </bookViews>
  <sheets>
    <sheet name="Anexe 1 -Soldes 2005" sheetId="1" r:id="rId1"/>
    <sheet name="Annex 2 -Export globles" sheetId="2" r:id="rId2"/>
    <sheet name="Anex 3-4 Synthèse pêche" sheetId="3" r:id="rId3"/>
    <sheet name="Annex 5 -Synthèse Fer" sheetId="4" r:id="rId4"/>
    <sheet name="Annex 6-7 Autres exports" sheetId="5" r:id="rId5"/>
    <sheet name="Annex 8 Imports origines" sheetId="6" r:id="rId6"/>
    <sheet name="Annex 9 Imports produits pays" sheetId="7" r:id="rId7"/>
    <sheet name="Annex 10-11 Alimentaires" sheetId="8" r:id="rId8"/>
    <sheet name="Annex 12-13 Mat construction" sheetId="9" r:id="rId9"/>
    <sheet name="Annex 14-15Equipements" sheetId="10" r:id="rId10"/>
    <sheet name="Annex 16-17 cosmét" sheetId="11" r:id="rId11"/>
    <sheet name="Annex 18 -Autres" sheetId="12" r:id="rId12"/>
    <sheet name="Annex 19-20 soldes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\A">'[4]Basic Data - Old'!#REF!</definedName>
    <definedName name="\E">#REF!</definedName>
    <definedName name="\S">#REF!</definedName>
    <definedName name="__123Graph_A" hidden="1">'[21]PV calcu'!#REF!</definedName>
    <definedName name="__123Graph_B" hidden="1">'[27]T26'!#REF!</definedName>
    <definedName name="__123Graph_C" hidden="1">'[27]T26'!#REF!</definedName>
    <definedName name="__123Graph_D" hidden="1">'[27]T26'!#REF!</definedName>
    <definedName name="__123Graph_E" hidden="1">'[27]T26'!#REF!</definedName>
    <definedName name="__123Graph_F" hidden="1">'[27]T26'!#REF!</definedName>
    <definedName name="__123Graph_X" hidden="1">'[27]T26'!#REF!</definedName>
    <definedName name="_Fill" hidden="1">#REF!</definedName>
    <definedName name="_Fill1" hidden="1">#REF!</definedName>
    <definedName name="_Order1" hidden="1">255</definedName>
    <definedName name="_Order2" hidden="1">255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ctald">#REF!</definedName>
    <definedName name="actbud">#REF!</definedName>
    <definedName name="ACTIVATE">#REF!</definedName>
    <definedName name="actual">#REF!</definedName>
    <definedName name="actuald">#REF!</definedName>
    <definedName name="actualf">#REF!</definedName>
    <definedName name="ADB">'[6]CIRRs'!$C$59</definedName>
    <definedName name="ADF">'[6]CIRRs'!$C$60</definedName>
    <definedName name="ADT">'[23]Matières premières'!#REF!</definedName>
    <definedName name="ALL">#REF!</definedName>
    <definedName name="AMOR_D">'[23]Matières premières'!#REF!</definedName>
    <definedName name="AMOR_DT">'[23]Matières premières'!#REF!</definedName>
    <definedName name="amort">'[15]info'!$A$5:$AP$18</definedName>
    <definedName name="Amorti">'[10]info'!#REF!</definedName>
    <definedName name="AMTABLE">#REF!</definedName>
    <definedName name="annual">#REF!</definedName>
    <definedName name="APA">'[23]Matières premières'!#REF!</definedName>
    <definedName name="APA_BC">'[23]Matières premières'!#REF!</definedName>
    <definedName name="APA_BP">'[23]Matières premières'!#REF!</definedName>
    <definedName name="APN">'[23]Matières premières'!#REF!</definedName>
    <definedName name="APP">'[23]Matières premières'!#REF!</definedName>
    <definedName name="APP_BC">'[23]Matières premières'!#REF!</definedName>
    <definedName name="APP_BP">'[23]Matières premières'!#REF!</definedName>
    <definedName name="Assistance">#REF!</definedName>
    <definedName name="ASSUMPB">'[14]E'!#REF!</definedName>
    <definedName name="ATBS">'[23]Matières premières'!#REF!</definedName>
    <definedName name="ATREV">'[23]Matières premières'!#REF!</definedName>
    <definedName name="ATS">'[6]CIRRs'!$C$77</definedName>
    <definedName name="AUTDEP">'[23]Matières premières'!#REF!</definedName>
    <definedName name="AUTDEPCOUR">'[23]Matières premières'!#REF!</definedName>
    <definedName name="AUTOF">'[23]Matières premières'!#REF!</definedName>
    <definedName name="AUTOFT">'[23]Matières premières'!#REF!</definedName>
    <definedName name="AUTRNF">'[23]Matières premières'!#REF!</definedName>
    <definedName name="AVEXT">'[23]Matières premières'!#REF!</definedName>
    <definedName name="AVEXT_BC">'[23]Matières premières'!#REF!</definedName>
    <definedName name="AVEXT_BCAUT">'[23]Matières premières'!#REF!</definedName>
    <definedName name="AVEXT_BCD">'[23]Matières premières'!#REF!</definedName>
    <definedName name="AVEXT_BCO">'[23]Matières premières'!#REF!</definedName>
    <definedName name="AVEXT_BP">'[23]Matières premières'!#REF!</definedName>
    <definedName name="AVEXTN">'[23]Matières premières'!#REF!</definedName>
    <definedName name="BADEA">'[6]CIRRs'!$C$67</definedName>
    <definedName name="BALCOM">'[23]Matières premières'!#REF!</definedName>
    <definedName name="banks">#REF!</definedName>
    <definedName name="BASEM">'[23]Matières premières'!#REF!</definedName>
    <definedName name="BaseYear">#REF!</definedName>
    <definedName name="BASIC_DATA">'[4]SR Tb1'!#REF!</definedName>
    <definedName name="BDEAC">'[6]CIRRs'!$C$70</definedName>
    <definedName name="BEF">'[6]CIRRs'!$C$79</definedName>
    <definedName name="Bei">'[10]terms'!#REF!</definedName>
    <definedName name="BIBNIM">'[23]Matières premières'!#REF!</definedName>
    <definedName name="BIE">'[23]Matières premières'!#REF!</definedName>
    <definedName name="BIET">'[23]Matières premières'!#REF!</definedName>
    <definedName name="BO">#REF!</definedName>
    <definedName name="BONCAISSE">'[23]Matières premières'!#REF!</definedName>
    <definedName name="BOP">#REF!</definedName>
    <definedName name="BOP_to_Fisc">'[35]Out_sys'!$L$108:$AH$131</definedName>
    <definedName name="BOP_to_REAL">'[35]Out_sys'!$J$19:$AH$98</definedName>
    <definedName name="BOPE">#REF!</definedName>
    <definedName name="bopeng">#REF!</definedName>
    <definedName name="bopengd">#REF!</definedName>
    <definedName name="BOPF">#REF!</definedName>
    <definedName name="BOPSR">#REF!</definedName>
    <definedName name="BT">'[23]Matières premières'!#REF!</definedName>
    <definedName name="BTSon">'[23]Matières premières'!#REF!</definedName>
    <definedName name="BUDGET">#REF!</definedName>
    <definedName name="CAD">'[6]CIRRs'!$C$80</definedName>
    <definedName name="CAFS">'[23]Matières premières'!#REF!</definedName>
    <definedName name="CAFST">'[23]Matières premières'!#REF!</definedName>
    <definedName name="Capital">#REF!</definedName>
    <definedName name="CFA">'[6]CIRRs'!$C$81</definedName>
    <definedName name="CHF">'[6]CIRRs'!$C$82</definedName>
    <definedName name="Chinguetti">#REF!</definedName>
    <definedName name="cirr">#REF!</definedName>
    <definedName name="COMCAP">'[23]Matières premières'!#REF!</definedName>
    <definedName name="COMCAP_BC">'[23]Matières premières'!#REF!</definedName>
    <definedName name="COMCAP_BP">'[23]Matières premières'!#REF!</definedName>
    <definedName name="CONCGZ">'[23]Matières premières'!#REF!</definedName>
    <definedName name="CONSCI">'[23]Matières premières'!#REF!</definedName>
    <definedName name="CONSNIM">'[23]Matières premières'!#REF!</definedName>
    <definedName name="Conson">'[23]Matières premières'!#REF!</definedName>
    <definedName name="CONSPP">'[23]Matières premières'!#REF!</definedName>
    <definedName name="contents">#REF!</definedName>
    <definedName name="COUNT">#REF!</definedName>
    <definedName name="COUNTER">#REF!</definedName>
    <definedName name="CountryName">#REF!</definedName>
    <definedName name="COUVRBT">'[23]Matières premières'!#REF!</definedName>
    <definedName name="CREC">'[23]Matières premières'!#REF!</definedName>
    <definedName name="CRECAG">'[23]Matières premières'!#REF!</definedName>
    <definedName name="CRECAS">'[23]Matières premières'!#REF!</definedName>
    <definedName name="CRECAU">'[23]Matières premières'!#REF!</definedName>
    <definedName name="CRECAUT">'[23]Matières premières'!#REF!</definedName>
    <definedName name="CRECBT">'[23]Matières premières'!#REF!</definedName>
    <definedName name="CRECCO">'[23]Matières premières'!#REF!</definedName>
    <definedName name="CRECCT">'[23]Matières premières'!#REF!</definedName>
    <definedName name="CRECCTAG">'[23]Matières premières'!#REF!</definedName>
    <definedName name="CRECCTAGT">'[23]Matières premières'!#REF!</definedName>
    <definedName name="CRECCTAS">'[23]Matières premières'!#REF!</definedName>
    <definedName name="CRECCTAST">'[23]Matières premières'!#REF!</definedName>
    <definedName name="CRECCTAU">'[23]Matières premières'!#REF!</definedName>
    <definedName name="CRECCTAUT">'[23]Matières premières'!#REF!</definedName>
    <definedName name="CRECCTBT">'[23]Matières premières'!#REF!</definedName>
    <definedName name="CRECCTBTT">'[23]Matières premières'!#REF!</definedName>
    <definedName name="CRECCTCO">'[23]Matières premières'!#REF!</definedName>
    <definedName name="CRECCTCOT">'[23]Matières premières'!#REF!</definedName>
    <definedName name="CRECCTEL">'[23]Matières premières'!#REF!</definedName>
    <definedName name="CRECCTELT">'[23]Matières premières'!#REF!</definedName>
    <definedName name="CRECCTEN">'[23]Matières premières'!#REF!</definedName>
    <definedName name="CRECCTENT">'[23]Matières premières'!#REF!</definedName>
    <definedName name="CRECCTGI">'[23]Matières premières'!#REF!</definedName>
    <definedName name="CRECCTGIT">'[23]Matières premières'!#REF!</definedName>
    <definedName name="CRECCTIM">'[23]Matières premières'!#REF!</definedName>
    <definedName name="CRECCTIMT">'[23]Matières premières'!#REF!</definedName>
    <definedName name="CRECCTMI">'[23]Matières premières'!#REF!</definedName>
    <definedName name="CRECCTMIT">'[23]Matières premières'!#REF!</definedName>
    <definedName name="CRECCTn">'[23]Matières premières'!#REF!</definedName>
    <definedName name="CRECCTPE">'[23]Matières premières'!#REF!</definedName>
    <definedName name="CRECCTPET">'[23]Matières premières'!#REF!</definedName>
    <definedName name="CRECCTSE">'[23]Matières premières'!#REF!</definedName>
    <definedName name="CRECCTSET">'[23]Matières premières'!#REF!</definedName>
    <definedName name="CRECCTSP">'[23]Matières premières'!#REF!</definedName>
    <definedName name="CRECCTSPT">'[23]Matières premières'!#REF!</definedName>
    <definedName name="CRECCTSS">'[23]Matières premières'!#REF!</definedName>
    <definedName name="CRECCTSST">'[23]Matières premières'!#REF!</definedName>
    <definedName name="CRECCTT">'[23]Matières premières'!#REF!</definedName>
    <definedName name="CRECCTTI">'[23]Matières premières'!#REF!</definedName>
    <definedName name="CRECCTTIT">'[23]Matières premières'!#REF!</definedName>
    <definedName name="CRECCTTR">'[23]Matières premières'!#REF!</definedName>
    <definedName name="CRECCTTRT">'[23]Matières premières'!#REF!</definedName>
    <definedName name="CRECEL">'[23]Matières premières'!#REF!</definedName>
    <definedName name="CRECEN">'[23]Matières premières'!#REF!</definedName>
    <definedName name="CRECGI">'[23]Matières premières'!#REF!</definedName>
    <definedName name="CRECIM">'[23]Matières premières'!#REF!</definedName>
    <definedName name="CRECMI">'[23]Matières premières'!#REF!</definedName>
    <definedName name="CRECMT">'[23]Matières premières'!#REF!</definedName>
    <definedName name="CRECMTAG">'[23]Matières premières'!#REF!</definedName>
    <definedName name="CRECMTAGT">'[23]Matières premières'!#REF!</definedName>
    <definedName name="CRECMTAS">'[23]Matières premières'!#REF!</definedName>
    <definedName name="CRECMTAST">'[23]Matières premières'!#REF!</definedName>
    <definedName name="CRECMTAU">'[23]Matières premières'!#REF!</definedName>
    <definedName name="CRECMTAUT">'[23]Matières premières'!#REF!</definedName>
    <definedName name="CRECMTBT">'[23]Matières premières'!#REF!</definedName>
    <definedName name="CRECMTBTT">'[23]Matières premières'!#REF!</definedName>
    <definedName name="CRECMTCO">'[23]Matières premières'!#REF!</definedName>
    <definedName name="CRECMTCOT">'[23]Matières premières'!#REF!</definedName>
    <definedName name="CRECMTEL">'[23]Matières premières'!#REF!</definedName>
    <definedName name="CRECMTELT">'[23]Matières premières'!#REF!</definedName>
    <definedName name="CRECMTEN">'[23]Matières premières'!#REF!</definedName>
    <definedName name="CRECMTENT">'[23]Matières premières'!#REF!</definedName>
    <definedName name="CRECMTGI">'[23]Matières premières'!#REF!</definedName>
    <definedName name="CRECMTGIT">'[23]Matières premières'!#REF!</definedName>
    <definedName name="CRECMTIM">'[23]Matières premières'!#REF!</definedName>
    <definedName name="CRECMTIMT">'[23]Matières premières'!#REF!</definedName>
    <definedName name="CRECMTMI">'[23]Matières premières'!#REF!</definedName>
    <definedName name="CRECMTMIT">'[23]Matières premières'!#REF!</definedName>
    <definedName name="CRECMTPE">'[23]Matières premières'!#REF!</definedName>
    <definedName name="CRECMTPET">'[23]Matières premières'!#REF!</definedName>
    <definedName name="CRECMTSE">'[23]Matières premières'!#REF!</definedName>
    <definedName name="CRECMTSET">'[23]Matières premières'!#REF!</definedName>
    <definedName name="CRECMTSP">'[23]Matières premières'!#REF!</definedName>
    <definedName name="CRECMTSPT">'[23]Matières premières'!#REF!</definedName>
    <definedName name="CRECMTSS">'[23]Matières premières'!#REF!</definedName>
    <definedName name="CRECMTSST">'[23]Matières premières'!#REF!</definedName>
    <definedName name="CRECMTT">'[23]Matières premières'!#REF!</definedName>
    <definedName name="CRECMTTI">'[23]Matières premières'!#REF!</definedName>
    <definedName name="CRECMTTIT">'[23]Matières premières'!#REF!</definedName>
    <definedName name="CRECMTTR">'[23]Matières premières'!#REF!</definedName>
    <definedName name="CRECMTTRT">'[23]Matières premières'!#REF!</definedName>
    <definedName name="CRECPE">'[23]Matières premières'!#REF!</definedName>
    <definedName name="CRECsc">'[23]Matières premières'!#REF!</definedName>
    <definedName name="CRECscmd">'[23]Matières premières'!#REF!</definedName>
    <definedName name="CRECSE">'[23]Matières premières'!#REF!</definedName>
    <definedName name="CRECSP">'[23]Matières premières'!#REF!</definedName>
    <definedName name="CRECSS">'[23]Matières premières'!#REF!</definedName>
    <definedName name="CRECTI">'[23]Matières premières'!#REF!</definedName>
    <definedName name="CRECTR">'[23]Matières premières'!#REF!</definedName>
    <definedName name="CREI">'[23]Matières premières'!#REF!</definedName>
    <definedName name="CREINR">'[23]Matières premières'!#REF!</definedName>
    <definedName name="CREIsc">'[23]Matières premières'!#REF!</definedName>
    <definedName name="CRg">'[23]Matières premières'!#REF!</definedName>
    <definedName name="CRgBCM">'[23]Matières premières'!#REF!</definedName>
    <definedName name="CRgBCMA">'[23]Matières premières'!#REF!</definedName>
    <definedName name="CRgBCMAT">'[23]Matières premières'!#REF!</definedName>
    <definedName name="CRgBCMP">'[23]Matières premières'!#REF!</definedName>
    <definedName name="CRgBCMPT">'[23]Matières premières'!#REF!</definedName>
    <definedName name="CRgBCMT">'[23]Matières premières'!#REF!</definedName>
    <definedName name="CRgBP">'[23]Matières premières'!#REF!</definedName>
    <definedName name="CRgBPA">'[23]Matières premières'!#REF!</definedName>
    <definedName name="CRgBPAT">'[23]Matières premières'!#REF!</definedName>
    <definedName name="CRgBPP">'[23]Matières premières'!#REF!</definedName>
    <definedName name="CRgBPPT">'[23]Matières premières'!#REF!</definedName>
    <definedName name="CRgBPT">'[23]Matières premières'!#REF!</definedName>
    <definedName name="Crgsc">'[23]Matières premières'!#REF!</definedName>
    <definedName name="CRgT">'[23]Matières premières'!#REF!</definedName>
    <definedName name="CRIT1E">#REF!</definedName>
    <definedName name="CRIT1F">#REF!</definedName>
    <definedName name="crite">#REF!</definedName>
    <definedName name="critf">#REF!</definedName>
    <definedName name="CS">'[23]Matières premières'!#REF!</definedName>
    <definedName name="CUMUL">'[23]Matières premières'!#REF!</definedName>
    <definedName name="CurrVintage">'[36]A Current Data'!$D$60</definedName>
    <definedName name="Dana">#REF!</definedName>
    <definedName name="DAT">'[23]Matières premières'!#REF!</definedName>
    <definedName name="DATDIV">'[23]Matières premières'!#REF!</definedName>
    <definedName name="date">#REF!</definedName>
    <definedName name="DATES">#REF!</definedName>
    <definedName name="DATES_A">#REF!</definedName>
    <definedName name="DATES_NOW">#REF!</definedName>
    <definedName name="DATES_Q">'[35]Complete Data Set (Quarterly)'!$E$4:$AV$4</definedName>
    <definedName name="DATES_THEN">'[35]Source Data (Previous)'!$E$8:$X$8</definedName>
    <definedName name="DATg">'[23]Matières premières'!#REF!</definedName>
    <definedName name="DATp">'[23]Matières premières'!#REF!</definedName>
    <definedName name="DAV">'[23]Matières premières'!#REF!</definedName>
    <definedName name="DAVDIV">'[23]Matières premières'!#REF!</definedName>
    <definedName name="DAVg">'[23]Matières premières'!#REF!</definedName>
    <definedName name="DAVp">'[23]Matières premières'!#REF!</definedName>
    <definedName name="dd" hidden="1">{"Main Economic Indicators",#N/A,FALSE,"C"}</definedName>
    <definedName name="debte">#REF!</definedName>
    <definedName name="DEFBC">'[23]Matières premières'!#REF!</definedName>
    <definedName name="DEM">'[6]CIRRs'!$C$84</definedName>
    <definedName name="DEP_BUD">'[23]Matières premières'!#REF!</definedName>
    <definedName name="DEP_BUDT">'[23]Matières premières'!#REF!</definedName>
    <definedName name="Department">#REF!</definedName>
    <definedName name="DEPBC">'[23]Matières premières'!#REF!</definedName>
    <definedName name="DEPBUD">'[23]Matières premières'!#REF!</definedName>
    <definedName name="DEPCAP">'[23]Matières premières'!#REF!</definedName>
    <definedName name="DEPCAPEX">'[23]Matières premières'!#REF!</definedName>
    <definedName name="DEPCOUR">'[23]Matières premières'!#REF!</definedName>
    <definedName name="DEPCP">'[23]Matières premières'!#REF!</definedName>
    <definedName name="DEPED">'[23]Matières premières'!#REF!</definedName>
    <definedName name="DEPER">'[23]Matières premières'!#REF!</definedName>
    <definedName name="DEPGEN">'[23]Matières premières'!#REF!</definedName>
    <definedName name="DEPINV">'[23]Matières premières'!#REF!</definedName>
    <definedName name="DEPINVBC">'[23]Matières premières'!#REF!</definedName>
    <definedName name="DEPINVBCPN">'[23]Matières premières'!#REF!</definedName>
    <definedName name="DEPINVNB">'[23]Matières premières'!#REF!</definedName>
    <definedName name="DEPINVT">'[23]Matières premières'!#REF!</definedName>
    <definedName name="DEPMAT">'[23]Matières premières'!#REF!</definedName>
    <definedName name="DEPMIL">'[23]Matières premières'!#REF!</definedName>
    <definedName name="DepMonBanks">#REF!</definedName>
    <definedName name="DEPNF">'[23]Matières premières'!#REF!</definedName>
    <definedName name="DEPSS">'[23]Matières premières'!#REF!</definedName>
    <definedName name="DISBE">#REF!</definedName>
    <definedName name="Discount_IDA">#REF!</definedName>
    <definedName name="Discount_IDA1">#REF!</definedName>
    <definedName name="Discount_NC">#REF!</definedName>
    <definedName name="DiscountRate">#REF!</definedName>
    <definedName name="DIVEP">'[23]Matières premières'!#REF!</definedName>
    <definedName name="DON">'[23]Matières premières'!#REF!</definedName>
    <definedName name="DONBUDG">'[23]Matières premières'!#REF!</definedName>
    <definedName name="DONCOU">'[23]Matières premières'!#REF!</definedName>
    <definedName name="DONPR">'[23]Matières premières'!#REF!</definedName>
    <definedName name="DONTOT">'[23]Matières premières'!#REF!</definedName>
    <definedName name="dr">#REF!</definedName>
    <definedName name="dsaf">'[13]Table 1'!#REF!</definedName>
    <definedName name="dsaout">#REF!</definedName>
    <definedName name="DTCI">'[23]Matières premières'!#REF!</definedName>
    <definedName name="Ecowas">'[10]terms'!#REF!</definedName>
    <definedName name="ef" hidden="1">{"Main Economic Indicators",#N/A,FALSE,"C"}</definedName>
    <definedName name="EFRE">#REF!</definedName>
    <definedName name="EFRF">#REF!</definedName>
    <definedName name="EIB">'[6]CIRRs'!$C$61</definedName>
    <definedName name="EMISM">'[23]Matières premières'!#REF!</definedName>
    <definedName name="ENBQ">'[23]Matières premières'!#REF!</definedName>
    <definedName name="ENGEXT">'[23]Matières premières'!#REF!</definedName>
    <definedName name="ENGEXT_BC">'[23]Matières premières'!#REF!</definedName>
    <definedName name="ENGEXT_BP">'[23]Matières premières'!#REF!</definedName>
    <definedName name="EPBUD">'[23]Matières premières'!#REF!</definedName>
    <definedName name="ergferger" hidden="1">{"Main Economic Indicators",#N/A,FALSE,"C"}</definedName>
    <definedName name="ESC">'[23]Matières premières'!#REF!</definedName>
    <definedName name="ESCT">'[23]Matières premières'!#REF!</definedName>
    <definedName name="EU">'[6]CIRRs'!$C$62</definedName>
    <definedName name="EUR">'[6]CIRRs'!$C$87</definedName>
    <definedName name="ex" hidden="1">{"Main Economic Indicators",#N/A,FALSE,"C"}</definedName>
    <definedName name="Exch.Rate">#REF!</definedName>
    <definedName name="Exchange_rates">'[35]assmpts'!$A$131:$Q$144</definedName>
    <definedName name="EXP">'[23]Matières premières'!#REF!</definedName>
    <definedName name="Expferq">'[23]Matières premières'!#REF!</definedName>
    <definedName name="EXPFERUM">'[23]Matières premières'!#REF!</definedName>
    <definedName name="Expferusd">'[23]Matières premières'!#REF!</definedName>
    <definedName name="exports">'[35]exports'!$A$1:$X$66</definedName>
    <definedName name="EXPSPIUSD">'[23]Matières premières'!#REF!</definedName>
    <definedName name="EXPSPIUSDT">'[23]Matières premières'!#REF!</definedName>
    <definedName name="EXPSq_CE">'[23]Matières premières'!#REF!</definedName>
    <definedName name="EXPSq_CE_CA">'[23]Matières premières'!#REF!</definedName>
    <definedName name="EXPSq_CE_CAT">'[23]Matières premières'!#REF!</definedName>
    <definedName name="EXPSq_ce_po">'[23]Matières premières'!#REF!</definedName>
    <definedName name="EXPSq_ce_poT">'[23]Matières premières'!#REF!</definedName>
    <definedName name="EXPSq_CE_SE">'[23]Matières premières'!#REF!</definedName>
    <definedName name="EXPSq_CE_SET">'[23]Matières premières'!#REF!</definedName>
    <definedName name="EXPSq_CET">'[23]Matières premières'!#REF!</definedName>
    <definedName name="EXPSq_CR">'[23]Matières premières'!#REF!</definedName>
    <definedName name="EXPSq_CRT">'[23]Matières premières'!#REF!</definedName>
    <definedName name="EXPSq_DE">'[23]Matières premières'!#REF!</definedName>
    <definedName name="EXPSq_DET">'[23]Matières premières'!#REF!</definedName>
    <definedName name="EXPSq_PE">'[23]Matières premières'!#REF!</definedName>
    <definedName name="EXPSq_PECI">'[23]Matières premières'!#REF!</definedName>
    <definedName name="EXPSq_PECIT">'[23]Matières premières'!#REF!</definedName>
    <definedName name="EXPSq_PET">'[23]Matières premières'!#REF!</definedName>
    <definedName name="EXPSUSD_CE">'[23]Matières premières'!#REF!</definedName>
    <definedName name="EXPSUSD_CE_CA">'[23]Matières premières'!#REF!</definedName>
    <definedName name="EXPSUSD_CE_CAT">'[23]Matières premières'!#REF!</definedName>
    <definedName name="EXPSUSD_CE_po">'[23]Matières premières'!#REF!</definedName>
    <definedName name="EXPSUSD_CE_poT">'[23]Matières premières'!#REF!</definedName>
    <definedName name="EXPSUSD_CE_SE">'[23]Matières premières'!#REF!</definedName>
    <definedName name="EXPSUSD_CE_SET">'[23]Matières premières'!#REF!</definedName>
    <definedName name="EXPSUSD_CET">'[23]Matières premières'!#REF!</definedName>
    <definedName name="EXPSUSD_CR">'[23]Matières premières'!#REF!</definedName>
    <definedName name="EXPSUSD_CRT">'[23]Matières premières'!#REF!</definedName>
    <definedName name="EXPSUSD_DE">'[23]Matières premières'!#REF!</definedName>
    <definedName name="EXPSUSD_DET">'[23]Matières premières'!#REF!</definedName>
    <definedName name="EXPSUSD_PE">'[23]Matières premières'!#REF!</definedName>
    <definedName name="EXPSUSD_PET">'[23]Matières premières'!#REF!</definedName>
    <definedName name="EXR_UPDATE">#REF!</definedName>
    <definedName name="EXR1">#REF!</definedName>
    <definedName name="EXR2">#REF!</definedName>
    <definedName name="EXR3">#REF!</definedName>
    <definedName name="External_debt_indicators">'[18]Table3'!$F$8:$AB$437:'[18]Table3'!$AB$9</definedName>
    <definedName name="FAM">#REF!</definedName>
    <definedName name="FC">'[23]Matières premières'!#REF!</definedName>
    <definedName name="FC_CEE">'[23]Matières premières'!#REF!</definedName>
    <definedName name="FC_FR">'[23]Matières premières'!#REF!</definedName>
    <definedName name="FINANBC">'[23]Matières premières'!#REF!</definedName>
    <definedName name="FINEXNBC">'[23]Matières premières'!#REF!</definedName>
    <definedName name="FININ">'[23]Matières premières'!#REF!</definedName>
    <definedName name="FININAT">'[23]Matières premières'!#REF!</definedName>
    <definedName name="FINITOT">'[23]Matières premières'!#REF!</definedName>
    <definedName name="fisc">#REF!</definedName>
    <definedName name="Fisc_to_Bop">'[35]In_sys'!$Q$54:$AO$70</definedName>
    <definedName name="FISC2E">#REF!</definedName>
    <definedName name="FISCE">#REF!</definedName>
    <definedName name="fishvol">'[35]assmpts'!$H$27:$O$28</definedName>
    <definedName name="FLOWS">#REF!</definedName>
    <definedName name="Fr96to98">#REF!</definedName>
    <definedName name="Fr97to98">#REF!</definedName>
    <definedName name="french">#REF!</definedName>
    <definedName name="FRF">'[6]CIRRs'!$C$90</definedName>
    <definedName name="fund">#REF!</definedName>
    <definedName name="GBP">'[6]CIRRs'!$C$91</definedName>
    <definedName name="GDP">#REF!</definedName>
    <definedName name="general">'[35]assmpts'!$A$1:$Z$189</definedName>
    <definedName name="Grace_IDA">#REF!</definedName>
    <definedName name="Grace_IDA1">#REF!</definedName>
    <definedName name="Grace_NC">#REF!</definedName>
    <definedName name="Grace1_IDA">#REF!</definedName>
    <definedName name="graph2" hidden="1">"1/26/2001"</definedName>
    <definedName name="HIPCDATA">#REF!</definedName>
    <definedName name="HTML_CodePage" hidden="1">1252</definedName>
    <definedName name="HTML_Description" hidden="1">"(U.S. Dollars per Barrel)"</definedName>
    <definedName name="HTML_Email" hidden="1">"joel.lou@eia.doe.gov"</definedName>
    <definedName name="HTML_Header" hidden="1">"Selected Crude Oil Spot Prices"</definedName>
    <definedName name="HTML_LastUpdate" hidden="1">"2/5/2001"</definedName>
    <definedName name="HTML_LineAfter" hidden="1">TRUE</definedName>
    <definedName name="HTML_LineBefore" hidden="1">TRUE</definedName>
    <definedName name="HTML_Name" hidden="1">"Joel Lou"</definedName>
    <definedName name="HTML_OBDlg2" hidden="1">TRUE</definedName>
    <definedName name="HTML_OBDlg4" hidden="1">TRUE</definedName>
    <definedName name="HTML_OS" hidden="1">0</definedName>
    <definedName name="HTML_PathFile" hidden="1">"v:\prj\iea\intlwbpg\pricexls\crude1.html"</definedName>
    <definedName name="HTML_Title" hidden="1">"Selected Crude Oil Spot Prices"</definedName>
    <definedName name="IBRD">'[6]CIRRs'!$C$63</definedName>
    <definedName name="IDA">'[6]CIRRs'!$C$64</definedName>
    <definedName name="IDA_assistance">'[17]tab 14'!$B$6:$U$25</definedName>
    <definedName name="IFAD">'[6]CIRRs'!$C$65</definedName>
    <definedName name="IGR">'[23]Matières premières'!#REF!</definedName>
    <definedName name="IMP">'[23]Matières premières'!#REF!</definedName>
    <definedName name="IMPCI">'[23]Matières premières'!#REF!</definedName>
    <definedName name="IMPgaz">'[23]Matières premières'!#REF!</definedName>
    <definedName name="IMPgazel">'[23]Matières premières'!#REF!</definedName>
    <definedName name="IMPgazGPP">'[23]Matières premières'!#REF!</definedName>
    <definedName name="IMPgazmo">'[23]Matières premières'!#REF!</definedName>
    <definedName name="IMPgazna">'[23]Matières premières'!#REF!</definedName>
    <definedName name="IMPgazq">'[23]Matières premières'!#REF!</definedName>
    <definedName name="IMPgazqel">'[23]Matières premières'!#REF!</definedName>
    <definedName name="IMPgazqGPP">'[23]Matières premières'!#REF!</definedName>
    <definedName name="IMPgazqmo">'[23]Matières premières'!#REF!</definedName>
    <definedName name="IMPgazqna">'[23]Matières premières'!#REF!</definedName>
    <definedName name="IMPgazqsn">'[23]Matières premières'!#REF!</definedName>
    <definedName name="IMPgazqso">'[23]Matières premières'!#REF!</definedName>
    <definedName name="IMPgazsn">'[23]Matières premières'!#REF!</definedName>
    <definedName name="IMPgazso">'[23]Matières premières'!#REF!</definedName>
    <definedName name="IMPGPP">'[23]Matières premières'!#REF!</definedName>
    <definedName name="IMPGPPq">'[23]Matières premières'!#REF!</definedName>
    <definedName name="IMPPP">'[23]Matières premières'!#REF!</definedName>
    <definedName name="IMPPPel">'[23]Matières premières'!#REF!</definedName>
    <definedName name="IMPPPmo">'[23]Matières premières'!#REF!</definedName>
    <definedName name="IMPPPna">'[23]Matières premières'!#REF!</definedName>
    <definedName name="IMPPPq">'[23]Matières premières'!#REF!</definedName>
    <definedName name="IMPPPqel">'[23]Matières premières'!#REF!</definedName>
    <definedName name="IMPPPqmo">'[23]Matières premières'!#REF!</definedName>
    <definedName name="IMPPPqna">'[23]Matières premières'!#REF!</definedName>
    <definedName name="IMPPPqsn">'[23]Matières premières'!#REF!</definedName>
    <definedName name="IMPPPqso">'[23]Matières premières'!#REF!</definedName>
    <definedName name="IMPPPsn">'[23]Matières premières'!#REF!</definedName>
    <definedName name="IMPPPso">'[23]Matières premières'!#REF!</definedName>
    <definedName name="impprel">'[29]assmpts'!#REF!</definedName>
    <definedName name="INAF">'[23]Matières premières'!#REF!</definedName>
    <definedName name="INAM">'[23]Matières premières'!#REF!</definedName>
    <definedName name="INBA">'[23]Matières premières'!#REF!</definedName>
    <definedName name="INBM">'[23]Matières premières'!#REF!</definedName>
    <definedName name="INCOME">#REF!</definedName>
    <definedName name="indalim">'[23]Matières premières'!#REF!</definedName>
    <definedName name="indappm">'[23]Matières premières'!#REF!</definedName>
    <definedName name="indcer">'[23]Matières premières'!#REF!</definedName>
    <definedName name="indchau">'[23]Matières premières'!#REF!</definedName>
    <definedName name="indcomb">'[23]Matières premières'!#REF!</definedName>
    <definedName name="indcomm">'[23]Matières premières'!#REF!</definedName>
    <definedName name="indcond">'[23]Matières premières'!#REF!</definedName>
    <definedName name="inddive">'[23]Matières premières'!#REF!</definedName>
    <definedName name="inddome">'[23]Matières premières'!#REF!</definedName>
    <definedName name="indentr">'[23]Matières premières'!#REF!</definedName>
    <definedName name="indequi">'[23]Matières premières'!#REF!</definedName>
    <definedName name="indfrui">'[23]Matières premières'!#REF!</definedName>
    <definedName name="indhabi">'[23]Matières premières'!#REF!</definedName>
    <definedName name="indhabt">'[23]Matières premières'!#REF!</definedName>
    <definedName name="INDI">'[23]Matières premières'!#REF!</definedName>
    <definedName name="indlait">'[23]Matières premières'!#REF!</definedName>
    <definedName name="indlegu">'[23]Matières premières'!#REF!</definedName>
    <definedName name="indlois">'[23]Matières premières'!#REF!</definedName>
    <definedName name="indmatc">'[23]Matières premières'!#REF!</definedName>
    <definedName name="indpbe">'[23]Matières premières'!#REF!</definedName>
    <definedName name="indpca">'[23]Matières premières'!#REF!</definedName>
    <definedName name="indpes">'[23]Matières premières'!#REF!</definedName>
    <definedName name="indpeu">'[23]Matières premières'!#REF!</definedName>
    <definedName name="indpfr">'[23]Matières premières'!#REF!</definedName>
    <definedName name="indpg7">'[23]Matières premières'!#REF!</definedName>
    <definedName name="indpge">'[23]Matières premières'!#REF!</definedName>
    <definedName name="indpit">'[23]Matières premières'!#REF!</definedName>
    <definedName name="indpjp">'[23]Matières premières'!#REF!</definedName>
    <definedName name="indpocde">'[23]Matières premières'!#REF!</definedName>
    <definedName name="indpue11">'[23]Matières premières'!#REF!</definedName>
    <definedName name="indsanh">'[23]Matières premières'!#REF!</definedName>
    <definedName name="indsucr">'[23]Matières premières'!#REF!</definedName>
    <definedName name="indtiss">'[23]Matières premières'!#REF!</definedName>
    <definedName name="indvian">'[23]Matières premières'!#REF!</definedName>
    <definedName name="INFA">'[23]Matières premières'!#REF!</definedName>
    <definedName name="INFISC1">#REF!</definedName>
    <definedName name="INFISC2">#REF!</definedName>
    <definedName name="infmbe">'[23]Matières premières'!#REF!</definedName>
    <definedName name="infmca">'[23]Matières premières'!#REF!</definedName>
    <definedName name="infmes">'[23]Matières premières'!#REF!</definedName>
    <definedName name="infmeu">'[23]Matières premières'!#REF!</definedName>
    <definedName name="infmfr">'[23]Matières premières'!#REF!</definedName>
    <definedName name="infmg8">'[23]Matières premières'!#REF!</definedName>
    <definedName name="infmge">'[23]Matières premières'!#REF!</definedName>
    <definedName name="infmit">'[23]Matières premières'!#REF!</definedName>
    <definedName name="infmjp">'[23]Matières premières'!#REF!</definedName>
    <definedName name="infmocde">'[23]Matières premières'!#REF!</definedName>
    <definedName name="infmue12">'[23]Matières premières'!#REF!</definedName>
    <definedName name="INMN">#REF!</definedName>
    <definedName name="INMS">'[23]Matières premières'!#REF!</definedName>
    <definedName name="INPN">'[23]Matières premières'!#REF!</definedName>
    <definedName name="INPROJ">#REF!</definedName>
    <definedName name="INRH">'[23]Matières premières'!#REF!</definedName>
    <definedName name="INSR">'[23]Matières premières'!#REF!</definedName>
    <definedName name="int">#REF!</definedName>
    <definedName name="INTDET">'[23]Matières premières'!#REF!</definedName>
    <definedName name="INTDETEXT">'[23]Matières premières'!#REF!</definedName>
    <definedName name="INTDETINT">'[23]Matières premières'!#REF!</definedName>
    <definedName name="Interest_IDA">#REF!</definedName>
    <definedName name="Interest_IDA1">#REF!</definedName>
    <definedName name="Interest_NC">#REF!</definedName>
    <definedName name="InterestRate">#REF!</definedName>
    <definedName name="INUE">'[23]Matières premières'!#REF!</definedName>
    <definedName name="IRB">'[23]Matières premières'!#REF!</definedName>
    <definedName name="IsDB">'[6]CIRRs'!$C$68</definedName>
    <definedName name="ITL">'[6]CIRRs'!$C$94</definedName>
    <definedName name="ITS">'[23]Matières premières'!#REF!</definedName>
    <definedName name="JPY">'[6]CIRRs'!$C$95</definedName>
    <definedName name="Just1998">#REF!</definedName>
    <definedName name="KDSE">#REF!</definedName>
    <definedName name="KDSF">#REF!</definedName>
    <definedName name="libe">'[23]Matières premières'!#REF!</definedName>
    <definedName name="lica">'[23]Matières premières'!#REF!</definedName>
    <definedName name="lies">'[23]Matières premières'!#REF!</definedName>
    <definedName name="lieu">'[23]Matières premières'!#REF!</definedName>
    <definedName name="lifr">'[23]Matières premières'!#REF!</definedName>
    <definedName name="lige">'[23]Matières premières'!#REF!</definedName>
    <definedName name="liit">'[23]Matières premières'!#REF!</definedName>
    <definedName name="lijp">'[23]Matières premières'!#REF!</definedName>
    <definedName name="LIVA">'[23]Matières premières'!#REF!</definedName>
    <definedName name="Lyon">'[8]C'!$O$1</definedName>
    <definedName name="MACRO">#REF!</definedName>
    <definedName name="MATGEN">'[23]Matières premières'!#REF!</definedName>
    <definedName name="MATGENT">'[23]Matières premières'!#REF!</definedName>
    <definedName name="Maturity_IDA">#REF!</definedName>
    <definedName name="Maturity_IDA1">#REF!</definedName>
    <definedName name="Maturity_NC">#REF!</definedName>
    <definedName name="MCD">#REF!</definedName>
    <definedName name="MESE">#REF!</definedName>
    <definedName name="MFBOPINPUT">#REF!</definedName>
    <definedName name="MIDDLE">#REF!</definedName>
    <definedName name="MM1">'[23]Matières premières'!#REF!</definedName>
    <definedName name="MM2">'[23]Matières premières'!#REF!</definedName>
    <definedName name="MM2md">'[23]Matières premières'!#REF!</definedName>
    <definedName name="MM3">'[23]Matières premières'!#REF!</definedName>
    <definedName name="MNDATES">#REF!</definedName>
    <definedName name="MOIS">'[23]Matières premières'!$B$3:$DQ$3</definedName>
    <definedName name="MOIST">'[23]Matières premières'!$A$3:$DQ$3</definedName>
    <definedName name="MonAuth">#REF!</definedName>
    <definedName name="MONE">#REF!</definedName>
    <definedName name="moneta">#REF!</definedName>
    <definedName name="MONF">#REF!</definedName>
    <definedName name="MONNF">'[23]Matières premières'!#REF!</definedName>
    <definedName name="MONNS">'[23]Matières premières'!#REF!</definedName>
    <definedName name="monsur">#REF!</definedName>
    <definedName name="MonSurv">#REF!</definedName>
    <definedName name="MONY">#REF!</definedName>
    <definedName name="MPMDEM">'[23]Matières premières'!#REF!</definedName>
    <definedName name="MSM">#REF!</definedName>
    <definedName name="MTSon">'[23]Matières premières'!#REF!</definedName>
    <definedName name="N_BIE">'[23]Matières premières'!#REF!</definedName>
    <definedName name="N_BIET">'[23]Matières premières'!#REF!</definedName>
    <definedName name="NAMES_A">#REF!</definedName>
    <definedName name="NAMES_NOW">#REF!</definedName>
    <definedName name="NAMES_Q">'[35]Complete Data Set (Quarterly)'!$C$7:$C$196</definedName>
    <definedName name="NAMES_THEN">'[35]Source Data (Previous)'!$C$10:$C$119</definedName>
    <definedName name="NCG_R">#REF!</definedName>
    <definedName name="NCP_R">#REF!</definedName>
    <definedName name="NDF">'[6]CIRRs'!$C$69</definedName>
    <definedName name="NETRES">'[23]Matières premières'!#REF!</definedName>
    <definedName name="NFI_R">#REF!</definedName>
    <definedName name="NGDP_R">#REF!</definedName>
    <definedName name="NGDP_RG">#REF!</definedName>
    <definedName name="NI_R">#REF!</definedName>
    <definedName name="NINV_R">#REF!</definedName>
    <definedName name="NINV_R_GDP">#REF!</definedName>
    <definedName name="NLG">'[6]CIRRs'!$C$99</definedName>
    <definedName name="NM_R">#REF!</definedName>
    <definedName name="NMG_R">#REF!</definedName>
    <definedName name="NMS_R">#REF!</definedName>
    <definedName name="nnn" hidden="1">{"Main Economic Indicators",#N/A,FALSE,"C"}</definedName>
    <definedName name="NOK">'[6]CIRRs'!$C$100</definedName>
    <definedName name="none">#REF!</definedName>
    <definedName name="NX_R">#REF!</definedName>
    <definedName name="NXG_R">#REF!</definedName>
    <definedName name="NXG_RG">#REF!</definedName>
    <definedName name="NXS">#REF!</definedName>
    <definedName name="NXS_R">#REF!</definedName>
    <definedName name="OPEC">'[6]CIRRs'!$C$66</definedName>
    <definedName name="oth">#REF!</definedName>
    <definedName name="oth1">#REF!</definedName>
    <definedName name="oth2">#REF!</definedName>
    <definedName name="oth3">#REF!</definedName>
    <definedName name="oth4">#REF!</definedName>
    <definedName name="oth5">#REF!</definedName>
    <definedName name="oth6">#REF!</definedName>
    <definedName name="oth7">#REF!</definedName>
    <definedName name="oth8">#REF!</definedName>
    <definedName name="OTHEX">'[23]Matières premières'!#REF!</definedName>
    <definedName name="OUTDS1">#REF!</definedName>
    <definedName name="OUTFISC">#REF!</definedName>
    <definedName name="OUTIMF">#REF!</definedName>
    <definedName name="OUTMN">#REF!</definedName>
    <definedName name="PALI">'[23]Matières premières'!#REF!</definedName>
    <definedName name="PALIM">'[23]Matières premières'!#REF!</definedName>
    <definedName name="PanelChart">#REF!</definedName>
    <definedName name="pappm">'[23]Matières premières'!#REF!</definedName>
    <definedName name="PASA">'[23]Matières premières'!#REF!</definedName>
    <definedName name="PASAT">'[23]Matières premières'!#REF!</definedName>
    <definedName name="PASEP">'[23]Matières premières'!#REF!</definedName>
    <definedName name="PASEPT">'[23]Matières premières'!#REF!</definedName>
    <definedName name="pcer">'[23]Matières premières'!#REF!</definedName>
    <definedName name="pchau">'[23]Matières premières'!#REF!</definedName>
    <definedName name="pchNM_R">#REF!</definedName>
    <definedName name="pchNMG_R">#REF!</definedName>
    <definedName name="pchNX_R">#REF!</definedName>
    <definedName name="pchNXG_R">#REF!</definedName>
    <definedName name="pcomb">'[23]Matières premières'!#REF!</definedName>
    <definedName name="pcomm">'[23]Matières premières'!#REF!</definedName>
    <definedName name="pcond">'[23]Matières premières'!#REF!</definedName>
    <definedName name="PCONS">'[23]Matières premières'!#REF!</definedName>
    <definedName name="pdive">'[23]Matières premières'!#REF!</definedName>
    <definedName name="pdome">'[23]Matières premières'!#REF!</definedName>
    <definedName name="PENSION">'[23]Matières premières'!#REF!</definedName>
    <definedName name="PENSIONT">'[23]Matières premières'!#REF!</definedName>
    <definedName name="pentr">'[23]Matières premières'!#REF!</definedName>
    <definedName name="pequi">'[23]Matières premières'!#REF!</definedName>
    <definedName name="PERF2E">#REF!</definedName>
    <definedName name="PERF2F">#REF!</definedName>
    <definedName name="PEXP_ce">'[23]Matières premières'!#REF!</definedName>
    <definedName name="PEXP_de">'[23]Matières premières'!#REF!</definedName>
    <definedName name="PEXP_fe">'[23]Matières premières'!#REF!</definedName>
    <definedName name="PEXP_pe">'[23]Matières premières'!#REF!</definedName>
    <definedName name="PEXPFER">'[23]Matières premières'!#REF!</definedName>
    <definedName name="PFAR">'[23]Matières premières'!#REF!</definedName>
    <definedName name="pfrui">'[23]Matières premières'!#REF!</definedName>
    <definedName name="PGLISSEMT">'[23]Matières premières'!#REF!</definedName>
    <definedName name="phabi">'[23]Matières premières'!#REF!</definedName>
    <definedName name="phabt">'[23]Matières premières'!#REF!</definedName>
    <definedName name="PHUI">'[23]Matières premières'!#REF!</definedName>
    <definedName name="PIBfTTcnT">'[22]macro'!$B$308:$AS$308</definedName>
    <definedName name="pibm">#REF!</definedName>
    <definedName name="PIMP_bl">'[23]Matières premières'!#REF!</definedName>
    <definedName name="PIMP_ci">'[23]Matières premières'!#REF!</definedName>
    <definedName name="PIMP_hu">'[23]Matières premières'!#REF!</definedName>
    <definedName name="PIMP_pp">'[23]Matières premières'!#REF!</definedName>
    <definedName name="PIMP_ri">'[23]Matières premières'!#REF!</definedName>
    <definedName name="PIMP_su">'[23]Matières premières'!#REF!</definedName>
    <definedName name="PIMPP">'[23]Matières premières'!#REF!</definedName>
    <definedName name="plait">'[23]Matières premières'!#REF!</definedName>
    <definedName name="plegu">'[23]Matières premières'!#REF!</definedName>
    <definedName name="plois">'[23]Matières premières'!#REF!</definedName>
    <definedName name="pmatc">'[23]Matières premières'!#REF!</definedName>
    <definedName name="PMCAL">'[23]Matières premières'!#REF!</definedName>
    <definedName name="PMCALT">'[23]Matières premières'!#REF!</definedName>
    <definedName name="PMCEP">'[23]Matières premières'!#REF!</definedName>
    <definedName name="PMCEPT">'[23]Matières premières'!#REF!</definedName>
    <definedName name="PMCO">'[23]Matières premières'!#REF!</definedName>
    <definedName name="PMCRU">'[23]Matières premières'!#REF!</definedName>
    <definedName name="PMCRUT">'[23]Matières premières'!#REF!</definedName>
    <definedName name="PMDEM">'[23]Matières premières'!#REF!</definedName>
    <definedName name="PMDEMT">'[23]Matières premières'!#REF!</definedName>
    <definedName name="PMEXP">'[23]Matières premières'!#REF!</definedName>
    <definedName name="PMEXPT">'[23]Matières premières'!#REF!</definedName>
    <definedName name="PMPEL">'[23]Matières premières'!#REF!</definedName>
    <definedName name="PMPELT">'[23]Matières premières'!#REF!</definedName>
    <definedName name="PMPOU">'[23]Matières premières'!#REF!</definedName>
    <definedName name="PMPOUT">'[23]Matières premières'!#REF!</definedName>
    <definedName name="PMSEI">'[23]Matières premières'!#REF!</definedName>
    <definedName name="PMSEIT">'[23]Matières premières'!#REF!</definedName>
    <definedName name="PPLA">'[23]Matières premières'!#REF!</definedName>
    <definedName name="PPN">'[23]Matières premières'!#REF!</definedName>
    <definedName name="PPPWGT">#REF!</definedName>
    <definedName name="PPRO">'[23]Matières premières'!#REF!</definedName>
    <definedName name="PPROG">'[23]Matières premières'!#REF!</definedName>
    <definedName name="PPRONT">'[23]Matières premières'!#REF!</definedName>
    <definedName name="Print">'[34]chart 1'!$W$11:$X$11</definedName>
    <definedName name="PrintArea1">#REF!</definedName>
    <definedName name="PrintArea2">#REF!</definedName>
    <definedName name="PRIZ">'[23]Matières premières'!#REF!</definedName>
    <definedName name="Prod_PECI">'[23]Matières premières'!#REF!</definedName>
    <definedName name="Prod_PECIT">'[23]Matières premières'!#REF!</definedName>
    <definedName name="Prod5I">'[23]Matières premières'!#REF!</definedName>
    <definedName name="Prodfer">'[23]Matières premières'!#REF!</definedName>
    <definedName name="ProdSon">'[23]Matières premières'!#REF!</definedName>
    <definedName name="PROG">#REF!</definedName>
    <definedName name="prog96">#REF!</definedName>
    <definedName name="psanh">'[23]Matières premières'!#REF!</definedName>
    <definedName name="PSUC">'[23]Matières premières'!#REF!</definedName>
    <definedName name="psucr">'[23]Matières premières'!#REF!</definedName>
    <definedName name="PTHE">'[23]Matières premières'!#REF!</definedName>
    <definedName name="ptiss">'[23]Matières premières'!#REF!</definedName>
    <definedName name="Pugaz">'[23]Matières premières'!#REF!</definedName>
    <definedName name="pvian">'[23]Matières premières'!#REF!</definedName>
    <definedName name="quart">#REF!</definedName>
    <definedName name="RAP">'[23]Matières premières'!#REF!</definedName>
    <definedName name="Real_to_BOP">'[35]In_sys'!$Q$10:$AO$39</definedName>
    <definedName name="RECAP">'[23]Matières premières'!#REF!</definedName>
    <definedName name="RECBCON">'[23]Matières premières'!#REF!</definedName>
    <definedName name="RECOU">'[23]Matières premières'!#REF!</definedName>
    <definedName name="RECOUT">'[23]Matières premières'!#REF!</definedName>
    <definedName name="REDUC">#REF!</definedName>
    <definedName name="RESERVES">'[23]Matières premières'!#REF!</definedName>
    <definedName name="RESERVEST">'[23]Matières premières'!#REF!</definedName>
    <definedName name="RESTR">'[23]Matières premières'!#REF!</definedName>
    <definedName name="RESTR_EP">'[23]Matières premières'!#REF!</definedName>
    <definedName name="RESTR_EPT">'[23]Matières premières'!#REF!</definedName>
    <definedName name="rev">#REF!</definedName>
    <definedName name="revenue">'[9]C'!$747:$747</definedName>
    <definedName name="Revisions">#REF!</definedName>
    <definedName name="RF">'[23]Matières premières'!#REF!</definedName>
    <definedName name="RgCcode">#REF!</definedName>
    <definedName name="RgCName">#REF!</definedName>
    <definedName name="rge1">#REF!</definedName>
    <definedName name="RgFdBaseYr">#REF!</definedName>
    <definedName name="RgFdBper">#REF!</definedName>
    <definedName name="RgFdDefBaseYr">#REF!</definedName>
    <definedName name="RgFdEper">#REF!</definedName>
    <definedName name="RgFdGrFoot">#REF!</definedName>
    <definedName name="RgFdGrSeries">#REF!</definedName>
    <definedName name="RgFdGrSeriesVal">#REF!</definedName>
    <definedName name="RgFdGrType">#REF!</definedName>
    <definedName name="RgFdPartCseries">#REF!</definedName>
    <definedName name="RgFdPartCsource">#REF!</definedName>
    <definedName name="RgFdPartEseries">#REF!</definedName>
    <definedName name="RgFdPartEsource">#REF!</definedName>
    <definedName name="RgFdPartUserFil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ReptUserFil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NF">'[23]Matières premières'!#REF!</definedName>
    <definedName name="RNGNM">#REF!</definedName>
    <definedName name="rr" hidden="1">{"Main Economic Indicators",#N/A,FALSE,"C"}</definedName>
    <definedName name="rs">#REF!</definedName>
    <definedName name="rt" hidden="1">{"Main Economic Indicators",#N/A,FALSE,"C"}</definedName>
    <definedName name="rtre" hidden="1">{"Main Economic Indicators",#N/A,FALSE,"C"}</definedName>
    <definedName name="rXDR">'[6]CIRRs'!$C$109</definedName>
    <definedName name="sadasgfdgdgdg">#REF!</definedName>
    <definedName name="sav">#REF!</definedName>
    <definedName name="SDR">'[6]CIRRs'!$C$103</definedName>
    <definedName name="SECIND">#REF!</definedName>
    <definedName name="SEI2E">#REF!</definedName>
    <definedName name="SEIE">#REF!</definedName>
    <definedName name="SEIF">#REF!</definedName>
    <definedName name="select">#REF!</definedName>
    <definedName name="SERVICES">#REF!</definedName>
    <definedName name="SHORTSI9196">'[4]SR Tb1'!#REF!</definedName>
    <definedName name="SIBE">#REF!</definedName>
    <definedName name="Simul">'[33]New CPI'!#REF!</definedName>
    <definedName name="sni1">#REF!</definedName>
    <definedName name="sni2">#REF!</definedName>
    <definedName name="sni3">#REF!</definedName>
    <definedName name="sni4">#REF!</definedName>
    <definedName name="sni5">#REF!</definedName>
    <definedName name="SOCE">#REF!</definedName>
    <definedName name="SOCF">#REF!</definedName>
    <definedName name="SOLCOURD">'[23]Matières premières'!#REF!</definedName>
    <definedName name="SOLGLC">'[23]Matières premières'!#REF!</definedName>
    <definedName name="SOLGLE">'[23]Matières premières'!#REF!</definedName>
    <definedName name="SPA1">'[4]SR Tb1'!#REF!</definedName>
    <definedName name="ss" hidden="1">{"Main Economic Indicators",#N/A,FALSE,"C"}</definedName>
    <definedName name="st" hidden="1">{"Main Economic Indicators",#N/A,FALSE,"C"}</definedName>
    <definedName name="STABEX">'[23]Matières premières'!#REF!</definedName>
    <definedName name="STABEXT">'[23]Matières premières'!#REF!</definedName>
    <definedName name="STOP">#REF!</definedName>
    <definedName name="SUBV">'[23]Matières premières'!#REF!</definedName>
    <definedName name="SUBVINT">'[23]Matières premières'!#REF!</definedName>
    <definedName name="sumbop">#REF!</definedName>
    <definedName name="TAB39">#REF!</definedName>
    <definedName name="TAB4">#REF!</definedName>
    <definedName name="TAB40">#REF!</definedName>
    <definedName name="table">#REF!</definedName>
    <definedName name="Table_39">#REF!</definedName>
    <definedName name="Table_40">#REF!</definedName>
    <definedName name="Table_5a">'[14]E'!#REF!</definedName>
    <definedName name="Table01">#REF!</definedName>
    <definedName name="Table02">#REF!</definedName>
    <definedName name="Table03">#REF!</definedName>
    <definedName name="Table04">#REF!</definedName>
    <definedName name="Table05">#REF!</definedName>
    <definedName name="Table06">#REF!</definedName>
    <definedName name="Table07">#REF!</definedName>
    <definedName name="Table08">#REF!</definedName>
    <definedName name="Table09">#REF!</definedName>
    <definedName name="table1">#REF!</definedName>
    <definedName name="table10">#REF!</definedName>
    <definedName name="table11">'[16]Table5'!$A$1:$E$50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8">#REF!</definedName>
    <definedName name="Table19">#REF!</definedName>
    <definedName name="Table19a">#REF!</definedName>
    <definedName name="table2">#REF!</definedName>
    <definedName name="Table20">#REF!</definedName>
    <definedName name="Table21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'[19]DSA'!#REF!</definedName>
    <definedName name="Table35">#REF!</definedName>
    <definedName name="table4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PP">'[23]Matières premières'!#REF!</definedName>
    <definedName name="TBS">'[23]Matières premières'!#REF!</definedName>
    <definedName name="TCATPS">'[23]Matières premières'!#REF!</definedName>
    <definedName name="tcMPMDEM">'[23]Matières premières'!#REF!</definedName>
    <definedName name="TCONS">'[23]Matières premières'!#REF!</definedName>
    <definedName name="tcPMDEM">'[23]Matières premières'!#REF!</definedName>
    <definedName name="TELECOM">'[23]Matières premières'!#REF!</definedName>
    <definedName name="test">#REF!</definedName>
    <definedName name="test2">#REF!</definedName>
    <definedName name="test3">#REF!</definedName>
    <definedName name="tester">#REF!</definedName>
    <definedName name="TIMP">'[23]Matières premières'!#REF!</definedName>
    <definedName name="TIMPT">'[23]Matières premières'!#REF!</definedName>
    <definedName name="Tiof">#REF!</definedName>
    <definedName name="TOTCRCT">'[23]Matières premières'!#REF!</definedName>
    <definedName name="TOTDEP">'[23]Matières premières'!#REF!</definedName>
    <definedName name="TOTEXP">'[23]Matières premières'!#REF!</definedName>
    <definedName name="TOTEXPq">'[23]Matières premières'!#REF!</definedName>
    <definedName name="TOTIMP">'[23]Matières premières'!#REF!</definedName>
    <definedName name="TOTIMPq">'[23]Matières premières'!#REF!</definedName>
    <definedName name="TOTOLDTABLE">#REF!</definedName>
    <definedName name="TOTRESS">'[23]Matières premières'!#REF!</definedName>
    <definedName name="TPP">'[23]Matières premières'!#REF!</definedName>
    <definedName name="TPROP">'[23]Matières premières'!#REF!</definedName>
    <definedName name="TRAEXT">'[23]Matières premières'!#REF!</definedName>
    <definedName name="TRANSFERS">#REF!</definedName>
    <definedName name="TSAL">'[23]Matières premières'!#REF!</definedName>
    <definedName name="tt" hidden="1">{"Main Economic Indicators",#N/A,FALSE,"C"}</definedName>
    <definedName name="TVA">'[23]Matières premières'!#REF!</definedName>
    <definedName name="txchombe">'[23]Matières premières'!#REF!</definedName>
    <definedName name="txchomca">'[23]Matières premières'!#REF!</definedName>
    <definedName name="txchomes">'[23]Matières premières'!#REF!</definedName>
    <definedName name="txchomeu">'[23]Matières premières'!#REF!</definedName>
    <definedName name="txchomfr">'[23]Matières premières'!#REF!</definedName>
    <definedName name="txchomg7">'[23]Matières premières'!#REF!</definedName>
    <definedName name="txchomge">'[23]Matières premières'!#REF!</definedName>
    <definedName name="txchomit">'[23]Matières premières'!#REF!</definedName>
    <definedName name="txchomjp">'[23]Matières premières'!#REF!</definedName>
    <definedName name="txchomocde">'[23]Matières premières'!#REF!</definedName>
    <definedName name="txchomue11">'[23]Matières premières'!#REF!</definedName>
    <definedName name="TxESC">'[23]Matières premières'!#REF!</definedName>
    <definedName name="TxESCT">'[23]Matières premières'!#REF!</definedName>
    <definedName name="TxPEN">'[23]Matières premières'!#REF!</definedName>
    <definedName name="TxPENT">'[23]Matières premières'!#REF!</definedName>
    <definedName name="TxRES">'[23]Matières premières'!#REF!</definedName>
    <definedName name="TxREST">'[23]Matières premières'!#REF!</definedName>
    <definedName name="Txumff">'[23]Matières premières'!#REF!</definedName>
    <definedName name="txumjpy">'[23]Matières premières'!#REF!</definedName>
    <definedName name="Txumusd">'[23]Matières premières'!#REF!</definedName>
    <definedName name="txumxeu">'[23]Matières premières'!#REF!</definedName>
    <definedName name="txusdjpy">'[23]Matières premières'!#REF!</definedName>
    <definedName name="txusdxeu">'[23]Matières premières'!#REF!</definedName>
    <definedName name="uildhflgjksfhdsidufhweuryuiweyruweyr">#REF!</definedName>
    <definedName name="USD">'[6]CIRRs'!$C$105</definedName>
    <definedName name="V">'[3]I'!#REF!</definedName>
    <definedName name="Valuation">#REF!</definedName>
    <definedName name="VAR">'[23]Matières premières'!#REF!</definedName>
    <definedName name="volume_trade">#REF!</definedName>
    <definedName name="WEO">#REF!</definedName>
    <definedName name="WEOD">#REF!</definedName>
    <definedName name="wrn.Main._.Economic._.Indicators." hidden="1">{"Main Economic Indicators",#N/A,FALSE,"C"}</definedName>
    <definedName name="Wt_d">'[6]CIRRs'!$C$59</definedName>
    <definedName name="XandRev">'[17]tab 3'!$F$63:$Z$65</definedName>
    <definedName name="xdr">#REF!</definedName>
    <definedName name="xf" hidden="1">{"Main Economic Indicators",#N/A,FALSE,"C"}</definedName>
    <definedName name="XGS">#REF!</definedName>
    <definedName name="xr">#REF!</definedName>
    <definedName name="XTD">#REF!</definedName>
    <definedName name="xxWRS_1">'[25]Out to MRTshare'!#REF!</definedName>
    <definedName name="xxWRS_5">#REF!</definedName>
    <definedName name="xxWRS_6">#REF!</definedName>
    <definedName name="xxWRS_7">#REF!</definedName>
    <definedName name="Year">#REF!</definedName>
    <definedName name="_xlnm.Print_Area" localSheetId="2">'Anex 3-4 Synthèse pêche'!$A$1:$H$128</definedName>
    <definedName name="_xlnm.Print_Area" localSheetId="0">'Anexe 1 -Soldes 2005'!$A$1:$E$107</definedName>
    <definedName name="_xlnm.Print_Area" localSheetId="7">'Annex 10-11 Alimentaires'!$A$1:$G$64</definedName>
    <definedName name="_xlnm.Print_Area" localSheetId="8">'Annex 12-13 Mat construction'!$A$1:$G$52</definedName>
    <definedName name="_xlnm.Print_Area" localSheetId="10">'Annex 16-17 cosmét'!$A$1:$G$56</definedName>
    <definedName name="_xlnm.Print_Area" localSheetId="5">'Annex 8 Imports origines'!$A$1:$G$36</definedName>
    <definedName name="_xlnm.Print_Area">'/Documents and Settings\SINPIP\Escritorio\copie mini disc jaune\TEMP\[DSAtblEmily02-03.xls]Table 1'!#REF!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<sst xmlns="http://schemas.openxmlformats.org/spreadsheetml/2006/main" count="949" uniqueCount="332">
  <si>
    <t>NTS/CEDEAO</t>
  </si>
  <si>
    <t>Animaux vivants</t>
  </si>
  <si>
    <t>Viandes et abats comestibles</t>
  </si>
  <si>
    <t>Poissons, crustacés, mollusques et autres</t>
  </si>
  <si>
    <t>Lait, produits laitterie et œufs d'oiseaux</t>
  </si>
  <si>
    <t>Autres produits d'origine animale</t>
  </si>
  <si>
    <t>Fruits et légumes comestibles</t>
  </si>
  <si>
    <t>Thé et café</t>
  </si>
  <si>
    <t>Céréales</t>
  </si>
  <si>
    <t>Produits de la minoterie, Malt</t>
  </si>
  <si>
    <t>Graines et fruits oléagineux</t>
  </si>
  <si>
    <t>Graisses et huiles animales ou végétales</t>
  </si>
  <si>
    <t>Préparation de viande ou de poissons</t>
  </si>
  <si>
    <t>Sucres et sucreries</t>
  </si>
  <si>
    <t>Cacao et ses préparations</t>
  </si>
  <si>
    <t>Préparations à base de céréales, de farines</t>
  </si>
  <si>
    <t>Préparations de fruits et légumes</t>
  </si>
  <si>
    <t>Préparations alimentaires diverses</t>
  </si>
  <si>
    <t>Boissons, liquides alcooliques et vinaigre</t>
  </si>
  <si>
    <t>Résidus et déchets des industries alimentaires</t>
  </si>
  <si>
    <t>Unités : tonnes</t>
  </si>
  <si>
    <t>Total importations alimentaires</t>
  </si>
  <si>
    <t>Unités : Kg</t>
  </si>
  <si>
    <t>Ciment</t>
  </si>
  <si>
    <t>Bois et charbon de bois</t>
  </si>
  <si>
    <t>Carreaux</t>
  </si>
  <si>
    <t>Verre et ouvrage en verre</t>
  </si>
  <si>
    <t>Fonte, fer et acier</t>
  </si>
  <si>
    <t>Ouvrage en fonte, fer et acier</t>
  </si>
  <si>
    <t>Zinc et ouvrages en Zinc</t>
  </si>
  <si>
    <t>Etain et ouvrages en étain</t>
  </si>
  <si>
    <t>Total matériaux de constructions</t>
  </si>
  <si>
    <t>Minerais, scories et cendres</t>
  </si>
  <si>
    <t>Produits pharmaceutiques</t>
  </si>
  <si>
    <t>Poudre explosifs, articles de pyrotechnie et allumettes</t>
  </si>
  <si>
    <t>Produits divers des industries chimiques</t>
  </si>
  <si>
    <t>Matières plastiques et ouvrages</t>
  </si>
  <si>
    <t>Caoutchouc et ouvrages</t>
  </si>
  <si>
    <t>Peaux autres que les pelleteries</t>
  </si>
  <si>
    <t>Articles et ouvrages de cuir</t>
  </si>
  <si>
    <t>Liège et ouvrage en liège</t>
  </si>
  <si>
    <t>Ouvrages de sparterie</t>
  </si>
  <si>
    <t>Papiers et cartons</t>
  </si>
  <si>
    <t>Produits de l'édition ou de la presse</t>
  </si>
  <si>
    <t>Chaussures, guetres et articles analogues</t>
  </si>
  <si>
    <t>Coiffures et parties de coiffures</t>
  </si>
  <si>
    <t>Plumes et duvets</t>
  </si>
  <si>
    <t>Perles fines ou pières</t>
  </si>
  <si>
    <t>Cuivre et ouvrage en cuivre</t>
  </si>
  <si>
    <t>Plomb et ouvrage en plomb</t>
  </si>
  <si>
    <t>Aluminium et ouvrage en alluminium</t>
  </si>
  <si>
    <t>Outils et articles d'outillages</t>
  </si>
  <si>
    <t>Ouvrages divers en métaux communs</t>
  </si>
  <si>
    <t>Horlogeries</t>
  </si>
  <si>
    <t>Instruments de musique</t>
  </si>
  <si>
    <t>Armes et munitions</t>
  </si>
  <si>
    <t>Jouets et articles de jeux</t>
  </si>
  <si>
    <t>Ouvrages divers</t>
  </si>
  <si>
    <t>Objets d'art</t>
  </si>
  <si>
    <t>Produits chimiques inorganiques</t>
  </si>
  <si>
    <t>Produits chimiques organiques</t>
  </si>
  <si>
    <t>Engrais</t>
  </si>
  <si>
    <t>Extraits tannants ou tinctoriaux</t>
  </si>
  <si>
    <t>Huiles essentielles et résinoides</t>
  </si>
  <si>
    <t>Savons, agents de surface organiques</t>
  </si>
  <si>
    <t>Matières albumnoides et produits à base d'amidons</t>
  </si>
  <si>
    <t>Produits photographiques ou cinématographiques</t>
  </si>
  <si>
    <t>Autres</t>
  </si>
  <si>
    <t>Alimentaires</t>
  </si>
  <si>
    <t>Biens d'équipements</t>
  </si>
  <si>
    <t>Matériaux de construction</t>
  </si>
  <si>
    <t>Produits pétroliers</t>
  </si>
  <si>
    <t>Total cosmétique et chimiques</t>
  </si>
  <si>
    <t>Total autres</t>
  </si>
  <si>
    <t>Chaudières et machines</t>
  </si>
  <si>
    <t>Appareils électriques</t>
  </si>
  <si>
    <t>Véhicules et matériel pour voies ferrées</t>
  </si>
  <si>
    <t>Navigation aérienne ou spatiale</t>
  </si>
  <si>
    <t>Navigation maritime ou fluviale</t>
  </si>
  <si>
    <t>Instruments et appareils optiques</t>
  </si>
  <si>
    <t>Meubles et mobiliers médico-chirurgical</t>
  </si>
  <si>
    <t>Total produits d'équipements</t>
  </si>
  <si>
    <t>Soie</t>
  </si>
  <si>
    <t>Laine et poils fins ou grossiers</t>
  </si>
  <si>
    <t>Coton</t>
  </si>
  <si>
    <t>Autres fibres textiles végétales</t>
  </si>
  <si>
    <t>Filaments synthétiques ou artificiels</t>
  </si>
  <si>
    <t>Fibres synthétiquesou artificielles</t>
  </si>
  <si>
    <t>Ouates, feutres et nontisses</t>
  </si>
  <si>
    <t>Tapis et autres revétements</t>
  </si>
  <si>
    <t>Tissus spéciaux de surfaces</t>
  </si>
  <si>
    <t>Tissus imprégnés ou enduits</t>
  </si>
  <si>
    <t>Etoffes de bonneterie</t>
  </si>
  <si>
    <t>Vétements et accessoires de vétements</t>
  </si>
  <si>
    <t>Autres articles textiles confectionnées</t>
  </si>
  <si>
    <t>Total tissus et vétements</t>
  </si>
  <si>
    <t>Effets personnels</t>
  </si>
  <si>
    <t>Tabacs</t>
  </si>
  <si>
    <t>Voitures automobiles, tracteurs et pièces détachées</t>
  </si>
  <si>
    <t>Unités : millions ouguiya</t>
  </si>
  <si>
    <t>Unités : millions ouguiyas</t>
  </si>
  <si>
    <t>Unités : Tonnes</t>
  </si>
  <si>
    <t>Total Imports</t>
  </si>
  <si>
    <t>Fuel Oil</t>
  </si>
  <si>
    <t>Pétrole/Kérosène</t>
  </si>
  <si>
    <t>Gaz Oil</t>
  </si>
  <si>
    <t>Gaz Butane</t>
  </si>
  <si>
    <t>Exportations</t>
  </si>
  <si>
    <t>Importations</t>
  </si>
  <si>
    <t>Total pêche</t>
  </si>
  <si>
    <t>Céphalopodes</t>
  </si>
  <si>
    <t>Pélagiques</t>
  </si>
  <si>
    <t>Démersaux</t>
  </si>
  <si>
    <t>Espagne</t>
  </si>
  <si>
    <t>Japon</t>
  </si>
  <si>
    <t>Italie</t>
  </si>
  <si>
    <t>Chine</t>
  </si>
  <si>
    <t>Côte d'Ivoire</t>
  </si>
  <si>
    <t>France</t>
  </si>
  <si>
    <t>Sénégal</t>
  </si>
  <si>
    <t>Grèce</t>
  </si>
  <si>
    <t>Belgique</t>
  </si>
  <si>
    <t>Allemagne</t>
  </si>
  <si>
    <t>Europe</t>
  </si>
  <si>
    <t>Asie</t>
  </si>
  <si>
    <t>Afrique</t>
  </si>
  <si>
    <t>Algérie</t>
  </si>
  <si>
    <t>Ghana</t>
  </si>
  <si>
    <t>Amérique</t>
  </si>
  <si>
    <t>USA</t>
  </si>
  <si>
    <t>Royaume-Uni</t>
  </si>
  <si>
    <t>Norvège</t>
  </si>
  <si>
    <t>Pays - Bas</t>
  </si>
  <si>
    <t>Russie</t>
  </si>
  <si>
    <t>Islande</t>
  </si>
  <si>
    <t>Brésil</t>
  </si>
  <si>
    <t>Canada</t>
  </si>
  <si>
    <t>Maroc</t>
  </si>
  <si>
    <t>Afrique du Sud</t>
  </si>
  <si>
    <t>Tunisie</t>
  </si>
  <si>
    <t>Gambie</t>
  </si>
  <si>
    <t>Pays</t>
  </si>
  <si>
    <t>Soldes</t>
  </si>
  <si>
    <t>Global</t>
  </si>
  <si>
    <t>Nigeria</t>
  </si>
  <si>
    <t>Togo</t>
  </si>
  <si>
    <t>Gabon</t>
  </si>
  <si>
    <t>Mali</t>
  </si>
  <si>
    <t>Congo</t>
  </si>
  <si>
    <t>Guinée Bissau</t>
  </si>
  <si>
    <t>Bénin</t>
  </si>
  <si>
    <t>Guinée Conakry</t>
  </si>
  <si>
    <t>Caméroun</t>
  </si>
  <si>
    <t>Guinée Equatoriale</t>
  </si>
  <si>
    <t>Egypte</t>
  </si>
  <si>
    <t>Liban</t>
  </si>
  <si>
    <t>Taiwan</t>
  </si>
  <si>
    <t>Corée du Nord</t>
  </si>
  <si>
    <t>Corée du Sud</t>
  </si>
  <si>
    <t>Syrie</t>
  </si>
  <si>
    <t>Pakistan</t>
  </si>
  <si>
    <t>Inde</t>
  </si>
  <si>
    <t>Hong-Kong</t>
  </si>
  <si>
    <t>Abu Dhabi</t>
  </si>
  <si>
    <t>Australie</t>
  </si>
  <si>
    <t>Arabie Saoudite</t>
  </si>
  <si>
    <t>Indonésie</t>
  </si>
  <si>
    <t>Turquie</t>
  </si>
  <si>
    <t>Singapour</t>
  </si>
  <si>
    <t>Thailande</t>
  </si>
  <si>
    <t>Etas-Unis</t>
  </si>
  <si>
    <t>Belize</t>
  </si>
  <si>
    <t>Malaisie</t>
  </si>
  <si>
    <t>Argentine</t>
  </si>
  <si>
    <t>Finlande</t>
  </si>
  <si>
    <t>Suéde</t>
  </si>
  <si>
    <t>Iles Canaries</t>
  </si>
  <si>
    <t>Portugal</t>
  </si>
  <si>
    <t>Autriche</t>
  </si>
  <si>
    <t>Danemark</t>
  </si>
  <si>
    <t>Bulgarie</t>
  </si>
  <si>
    <t>Pays-Bas</t>
  </si>
  <si>
    <t>Novége</t>
  </si>
  <si>
    <t>Origine indeterminée</t>
  </si>
  <si>
    <t>Unités : millions d'ouguiya</t>
  </si>
  <si>
    <t>Exportations pêche</t>
  </si>
  <si>
    <t>Variation %</t>
  </si>
  <si>
    <t>-</t>
  </si>
  <si>
    <t>Hong - Kong</t>
  </si>
  <si>
    <t>Pays -Ex U R S S</t>
  </si>
  <si>
    <t>Unités : milliers de tonnes</t>
  </si>
  <si>
    <t>Exportations Fer</t>
  </si>
  <si>
    <t>Variation en %</t>
  </si>
  <si>
    <t>Royaume Uni</t>
  </si>
  <si>
    <t>Hong Kong</t>
  </si>
  <si>
    <t>Suisse</t>
  </si>
  <si>
    <t>Total exportations Fer</t>
  </si>
  <si>
    <t>Unités : Unités en tonnes</t>
  </si>
  <si>
    <t>Exportations Peaux et Cuirs</t>
  </si>
  <si>
    <t>Exportations effets personnels</t>
  </si>
  <si>
    <t>n.exp.</t>
  </si>
  <si>
    <t xml:space="preserve">Etats-Unis </t>
  </si>
  <si>
    <t>n.exp. : pas d'exportations</t>
  </si>
  <si>
    <t>Huiles de poissons</t>
  </si>
  <si>
    <t>Farines de poissons</t>
  </si>
  <si>
    <t>Plantes vivantes et produits</t>
  </si>
  <si>
    <t>Crustacés</t>
  </si>
  <si>
    <t>Origines Ind.</t>
  </si>
  <si>
    <t>2000</t>
  </si>
  <si>
    <t>2001</t>
  </si>
  <si>
    <t>Unités : milliers d'ouguiya</t>
  </si>
  <si>
    <t>Unités :Tonnes</t>
  </si>
  <si>
    <t>Unités : Millions d'ouguiya</t>
  </si>
  <si>
    <t>Unités : millions d'ouguiyas</t>
  </si>
  <si>
    <t>2005</t>
  </si>
  <si>
    <t>Total importations</t>
  </si>
  <si>
    <t>Chili</t>
  </si>
  <si>
    <t>Autres pays</t>
  </si>
  <si>
    <t>Véhicules et pièces détachées</t>
  </si>
  <si>
    <t>Tissus et vétements</t>
  </si>
  <si>
    <t>Cosmétiques et chimiques</t>
  </si>
  <si>
    <t>Cigarettes et tabacs</t>
  </si>
  <si>
    <t>Fruits et légumes</t>
  </si>
  <si>
    <t>Royaume du Maroc</t>
  </si>
  <si>
    <t>Etats-Unis</t>
  </si>
  <si>
    <t>Voitures, tracteurs et pièces détachées</t>
  </si>
  <si>
    <t>Pays -Bas</t>
  </si>
  <si>
    <t>Unités : Millions de US$</t>
  </si>
  <si>
    <t>Annexe 10 : Importations des produits alimentaires en valeur</t>
  </si>
  <si>
    <t>Annexe 12 : Importations des matériaux de constructions, en valeurs</t>
  </si>
  <si>
    <t>Nickel et ouvrages eb nickel</t>
  </si>
  <si>
    <t>Dubaï</t>
  </si>
  <si>
    <t>Origines indéterminée</t>
  </si>
  <si>
    <t>Cameroun</t>
  </si>
  <si>
    <t>Suède</t>
  </si>
  <si>
    <t>Thaïlande</t>
  </si>
  <si>
    <t>Novège</t>
  </si>
  <si>
    <t>Origine indéterminée</t>
  </si>
  <si>
    <t>Tissus et vêtements</t>
  </si>
  <si>
    <t>Gommes,résines et autres sucs et extraits végétaux</t>
  </si>
  <si>
    <t>Matière à tresser et autres produits d'origine végétale</t>
  </si>
  <si>
    <t>Ouvrages en pierres et plâtre</t>
  </si>
  <si>
    <t>Annexe 15 : Importations de tissus et vétements</t>
  </si>
  <si>
    <t>Combustibles minéraux et huiles minérales</t>
  </si>
  <si>
    <t>2004*</t>
  </si>
  <si>
    <t>2005*</t>
  </si>
  <si>
    <t>Unités : millions US $</t>
  </si>
  <si>
    <t>Balance commerciale</t>
  </si>
  <si>
    <t xml:space="preserve">Services et revenus (nets) </t>
  </si>
  <si>
    <t>Services non facteurs nets</t>
  </si>
  <si>
    <t>Services facteurs nets</t>
  </si>
  <si>
    <t>Transfers  courants</t>
  </si>
  <si>
    <t>Solde des transactions courantes</t>
  </si>
  <si>
    <t>Balance globale</t>
  </si>
  <si>
    <t>Financement</t>
  </si>
  <si>
    <t>Taux de change annuel moyen Ouguiya/US$</t>
  </si>
  <si>
    <t>PIB millions ouguiya</t>
  </si>
  <si>
    <t>En pourcentage du PIB</t>
  </si>
  <si>
    <t>Solde de la balance globale (S1)</t>
  </si>
  <si>
    <t>Financement du déficit</t>
  </si>
  <si>
    <t>Solde des opérations sur biens et services</t>
  </si>
  <si>
    <t>Solde des transferts sans contrepartie</t>
  </si>
  <si>
    <t>Solde courant avec transferts publics</t>
  </si>
  <si>
    <t>Solde courant hors transferts publics</t>
  </si>
  <si>
    <t>Pour mémoire</t>
  </si>
  <si>
    <t>* : provisoires</t>
  </si>
  <si>
    <t>Essence ordinaire</t>
  </si>
  <si>
    <t>EX-U R S S</t>
  </si>
  <si>
    <t>Andorre</t>
  </si>
  <si>
    <t>Visites des navires (en nombre)</t>
  </si>
  <si>
    <t xml:space="preserve"> Nombre de contenairs</t>
  </si>
  <si>
    <t>Jauge brute (milliers de tonnes)</t>
  </si>
  <si>
    <t xml:space="preserve">    Riz</t>
  </si>
  <si>
    <t xml:space="preserve">    Blé</t>
  </si>
  <si>
    <t xml:space="preserve">    Farine</t>
  </si>
  <si>
    <t xml:space="preserve">   Sucre</t>
  </si>
  <si>
    <t xml:space="preserve">   Thé</t>
  </si>
  <si>
    <t xml:space="preserve">    Lait</t>
  </si>
  <si>
    <t xml:space="preserve">    Fer</t>
  </si>
  <si>
    <t xml:space="preserve">    Ciment</t>
  </si>
  <si>
    <t xml:space="preserve">    Huile (Alimentaire)</t>
  </si>
  <si>
    <t xml:space="preserve">   Tissus</t>
  </si>
  <si>
    <t xml:space="preserve">    Bois</t>
  </si>
  <si>
    <t xml:space="preserve">    Divers </t>
  </si>
  <si>
    <t>2002</t>
  </si>
  <si>
    <t>2003</t>
  </si>
  <si>
    <t>2004</t>
  </si>
  <si>
    <t>Total</t>
  </si>
  <si>
    <t>Cigarette</t>
  </si>
  <si>
    <t>Sucre</t>
  </si>
  <si>
    <t>Tomates</t>
  </si>
  <si>
    <t>Huiles</t>
  </si>
  <si>
    <t>EMBARQUEMENT (tonnes)</t>
  </si>
  <si>
    <t>Débartquement (tonnes)</t>
  </si>
  <si>
    <t>Annexe 19 : Importations des produits susceptibles d'être réexportés</t>
  </si>
  <si>
    <r>
      <t xml:space="preserve">Balance globale </t>
    </r>
    <r>
      <rPr>
        <sz val="10"/>
        <color indexed="12"/>
        <rFont val="Times New Roman"/>
        <family val="1"/>
      </rPr>
      <t>(S1)</t>
    </r>
  </si>
  <si>
    <r>
      <t xml:space="preserve">Solde des transferts sans contrepartie </t>
    </r>
    <r>
      <rPr>
        <sz val="10"/>
        <color indexed="12"/>
        <rFont val="Times New Roman"/>
        <family val="1"/>
      </rPr>
      <t>(S3)</t>
    </r>
  </si>
  <si>
    <r>
      <t xml:space="preserve">Solde courant avec transferts publics </t>
    </r>
    <r>
      <rPr>
        <sz val="10"/>
        <color indexed="12"/>
        <rFont val="Times New Roman"/>
        <family val="1"/>
      </rPr>
      <t>(S4)</t>
    </r>
  </si>
  <si>
    <r>
      <t xml:space="preserve">Solde courant hors transferts publics </t>
    </r>
    <r>
      <rPr>
        <sz val="10"/>
        <color indexed="12"/>
        <rFont val="Times New Roman"/>
        <family val="1"/>
      </rPr>
      <t>(S5)</t>
    </r>
  </si>
  <si>
    <r>
      <t xml:space="preserve">Balance opérations/biens et services </t>
    </r>
    <r>
      <rPr>
        <sz val="10"/>
        <color indexed="12"/>
        <rFont val="Times New Roman"/>
        <family val="1"/>
      </rPr>
      <t>(S2)</t>
    </r>
  </si>
  <si>
    <t>Taux de change moyen Ouguiya/US$</t>
  </si>
  <si>
    <t>Annexe 20 : Principaux soldes de la balance des paiements 2000 - 2005</t>
  </si>
  <si>
    <r>
      <t xml:space="preserve">Source : </t>
    </r>
    <r>
      <rPr>
        <b/>
        <i/>
        <sz val="10"/>
        <rFont val="Times New Roman"/>
        <family val="1"/>
      </rPr>
      <t>SYDONIA</t>
    </r>
  </si>
  <si>
    <t>Total exportations</t>
  </si>
  <si>
    <r>
      <t xml:space="preserve">Sources : </t>
    </r>
    <r>
      <rPr>
        <b/>
        <i/>
        <sz val="10"/>
        <rFont val="Times New Roman"/>
        <family val="1"/>
      </rPr>
      <t>SYDONIA</t>
    </r>
  </si>
  <si>
    <r>
      <t xml:space="preserve">Sources : </t>
    </r>
    <r>
      <rPr>
        <b/>
        <i/>
        <sz val="10"/>
        <rFont val="Times New Roman"/>
        <family val="1"/>
      </rPr>
      <t>SYDONIA</t>
    </r>
  </si>
  <si>
    <r>
      <t xml:space="preserve">Sources : </t>
    </r>
    <r>
      <rPr>
        <b/>
        <i/>
        <sz val="10"/>
        <color indexed="8"/>
        <rFont val="Times New Roman"/>
        <family val="1"/>
      </rPr>
      <t>SYDONIA</t>
    </r>
  </si>
  <si>
    <r>
      <t xml:space="preserve">Sources : </t>
    </r>
    <r>
      <rPr>
        <b/>
        <i/>
        <sz val="10"/>
        <rFont val="Times New Roman"/>
        <family val="1"/>
      </rPr>
      <t>Douanes/BCM</t>
    </r>
  </si>
  <si>
    <r>
      <t xml:space="preserve">Sources : </t>
    </r>
    <r>
      <rPr>
        <b/>
        <i/>
        <sz val="10"/>
        <rFont val="Times New Roman"/>
        <family val="1"/>
      </rPr>
      <t>Banque Centrale de Mauritanie/ONS-DSECN</t>
    </r>
  </si>
  <si>
    <t>Annexe 14 : Importations de biens d'équipement</t>
  </si>
  <si>
    <t>Annexe 18 : Importations des autres produits</t>
  </si>
  <si>
    <r>
      <t xml:space="preserve">Sources : </t>
    </r>
    <r>
      <rPr>
        <b/>
        <i/>
        <sz val="10"/>
        <color indexed="8"/>
        <rFont val="Times New Roman"/>
        <family val="1"/>
      </rPr>
      <t>Direction des Approvis., du Rafinage et de la Distribution des Hydrocarbures Raffinés</t>
    </r>
  </si>
  <si>
    <t>Annnexe 17 : Trafic du Port Autonome de Nouakchott</t>
  </si>
  <si>
    <r>
      <t xml:space="preserve">Source : </t>
    </r>
    <r>
      <rPr>
        <b/>
        <i/>
        <sz val="10"/>
        <color indexed="8"/>
        <rFont val="Times New Roman"/>
        <family val="1"/>
      </rPr>
      <t>Port Autonome de Nouakchott dit "Port de l'Amitié"</t>
    </r>
  </si>
  <si>
    <t>Annexe 18 (suite) : Importations des autres produits</t>
  </si>
  <si>
    <t xml:space="preserve">Annexe 13 : Importations de produits pétroliers </t>
  </si>
  <si>
    <t>Annexe 16 : Importations des produits cosmétiques et chimiques</t>
  </si>
  <si>
    <t>Annexe 11 : Importations des produits alimentaires en volume</t>
  </si>
  <si>
    <t>f</t>
  </si>
  <si>
    <t>Annexe 01 : Echanges en valeur de la Mauritanie avec ses principaux partenaires, en 2005</t>
  </si>
  <si>
    <t>Annexe 01 (suite) : Echanges de la Mauritanie avec ses principaux partenaires en valeur, 2005</t>
  </si>
  <si>
    <t>Annexe 08 : Importations de la Mauritanie en valeur selon l'origine (2000 - 2005)</t>
  </si>
  <si>
    <t>Annexe 09 : Importations de la Mauritanie par type de produit et selon le pays d'origine (2000 - 2005)</t>
  </si>
  <si>
    <t>Annexe 02 : Exportations globales de la Mauritanie en valeur selon la destination</t>
  </si>
  <si>
    <t xml:space="preserve">Annexe 03 : Exportations en valeur des produits de la pêche selon la destination </t>
  </si>
  <si>
    <t>Annexe 03 (suite) : Exportations en volume des produits de la pêche selon la destination</t>
  </si>
  <si>
    <t>Annexe 04 : Exportations des produits de la pêche par espèce en quantité et en valeur</t>
  </si>
  <si>
    <t>Annexe 05 : Exportations en volume du minerai de fer selon la destination, 2000 - 2005</t>
  </si>
  <si>
    <t>Annexe 05 (suite) : Exportations en valeur du minerai de Fer selon la destination, 2000 - 2005</t>
  </si>
  <si>
    <t>Annexe 06 : Exportations en quantité et valeur des peaus et Cuirs, 2000 - 2005</t>
  </si>
  <si>
    <t>Annexe 07 : Exportations en valeur et quantité des effets personnels, 2000 - 2005</t>
  </si>
  <si>
    <t>Annexe 09 (suite)  : Importations de la Mauritanie par type de produit et selon le pays d'origine (2000 - 2005)</t>
  </si>
</sst>
</file>

<file path=xl/styles.xml><?xml version="1.0" encoding="utf-8"?>
<styleSheet xmlns="http://schemas.openxmlformats.org/spreadsheetml/2006/main">
  <numFmts count="39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UM&quot;;\-#,##0\ &quot;UM&quot;"/>
    <numFmt numFmtId="173" formatCode="#,##0\ &quot;UM&quot;;[Red]\-#,##0\ &quot;UM&quot;"/>
    <numFmt numFmtId="174" formatCode="#,##0.00\ &quot;UM&quot;;\-#,##0.00\ &quot;UM&quot;"/>
    <numFmt numFmtId="175" formatCode="#,##0.00\ &quot;UM&quot;;[Red]\-#,##0.00\ &quot;UM&quot;"/>
    <numFmt numFmtId="176" formatCode="_-* #,##0\ &quot;UM&quot;_-;\-* #,##0\ &quot;UM&quot;_-;_-* &quot;-&quot;\ &quot;UM&quot;_-;_-@_-"/>
    <numFmt numFmtId="177" formatCode="_-* #,##0\ _U_M_-;\-* #,##0\ _U_M_-;_-* &quot;-&quot;\ _U_M_-;_-@_-"/>
    <numFmt numFmtId="178" formatCode="_-* #,##0.00\ &quot;UM&quot;_-;\-* #,##0.00\ &quot;UM&quot;_-;_-* &quot;-&quot;??\ &quot;UM&quot;_-;_-@_-"/>
    <numFmt numFmtId="179" formatCode="_-* #,##0.00\ _U_M_-;\-* #,##0.00\ _U_M_-;_-* &quot;-&quot;??\ _U_M_-;_-@_-"/>
    <numFmt numFmtId="180" formatCode="0.0%"/>
    <numFmt numFmtId="181" formatCode="#,##0.0"/>
    <numFmt numFmtId="182" formatCode="General_)"/>
    <numFmt numFmtId="183" formatCode="#\ ##\ ###\ ###"/>
    <numFmt numFmtId="184" formatCode="_([$€]* #,##0.00_);_([$€]* \(#,##0.00\);_([$€]* &quot;-&quot;??_);_(@_)"/>
    <numFmt numFmtId="185" formatCode="0.0"/>
    <numFmt numFmtId="186" formatCode="[&gt;=0.05]#,##0.0;[&lt;=-0.05]\-#,##0.0;?0.0"/>
    <numFmt numFmtId="187" formatCode="&quot;   &quot;@"/>
    <numFmt numFmtId="188" formatCode="&quot;      &quot;@"/>
    <numFmt numFmtId="189" formatCode="&quot;         &quot;@"/>
    <numFmt numFmtId="190" formatCode="&quot;            &quot;@"/>
    <numFmt numFmtId="191" formatCode="&quot;               &quot;@"/>
    <numFmt numFmtId="192" formatCode="[Black][&gt;0.05]#,##0.0;[Black][&lt;-0.05]\-#,##0.0;;"/>
    <numFmt numFmtId="193" formatCode="[Black][&gt;0.5]#,##0;[Black][&lt;-0.5]\-#,##0;;"/>
    <numFmt numFmtId="194" formatCode="0.00_)"/>
  </numFmts>
  <fonts count="34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14"/>
      <name val="Times New Roman"/>
      <family val="1"/>
    </font>
    <font>
      <b/>
      <sz val="9"/>
      <color indexed="10"/>
      <name val="Times New Roman"/>
      <family val="1"/>
    </font>
    <font>
      <sz val="10"/>
      <color indexed="57"/>
      <name val="Times New Roman"/>
      <family val="1"/>
    </font>
    <font>
      <sz val="10"/>
      <color indexed="60"/>
      <name val="Times New Roman"/>
      <family val="1"/>
    </font>
    <font>
      <sz val="1.25"/>
      <name val="Times New Roman"/>
      <family val="1"/>
    </font>
    <font>
      <b/>
      <i/>
      <sz val="1.25"/>
      <name val="Times New Roman"/>
      <family val="1"/>
    </font>
    <font>
      <sz val="10"/>
      <name val="Courier"/>
      <family val="0"/>
    </font>
    <font>
      <sz val="10"/>
      <name val="Tms Rmn"/>
      <family val="0"/>
    </font>
    <font>
      <i/>
      <sz val="8"/>
      <name val="Tms Rmn"/>
      <family val="0"/>
    </font>
    <font>
      <b/>
      <sz val="8"/>
      <name val="Tms Rmn"/>
      <family val="0"/>
    </font>
    <font>
      <sz val="12"/>
      <name val="Times New Roman"/>
      <family val="0"/>
    </font>
    <font>
      <sz val="10"/>
      <name val="MS Sans Serif"/>
      <family val="0"/>
    </font>
    <font>
      <b/>
      <sz val="8.25"/>
      <name val="Times New Roman"/>
      <family val="1"/>
    </font>
    <font>
      <sz val="8.25"/>
      <name val="Times New Roman"/>
      <family val="1"/>
    </font>
    <font>
      <b/>
      <sz val="8.25"/>
      <color indexed="12"/>
      <name val="Times New Roman"/>
      <family val="1"/>
    </font>
    <font>
      <b/>
      <sz val="9"/>
      <color indexed="16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thick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ck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thick"/>
    </border>
    <border>
      <left style="thin"/>
      <right style="medium"/>
      <top style="hair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/>
      <right style="thin"/>
      <top style="thick"/>
      <bottom style="hair"/>
    </border>
    <border>
      <left style="thin"/>
      <right style="thin"/>
      <top style="thick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medium"/>
      <right style="thin"/>
      <top style="hair"/>
      <bottom style="thin"/>
    </border>
    <border>
      <left style="medium"/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 style="thin">
        <color indexed="8"/>
      </right>
      <top style="hair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thick"/>
      <bottom style="hair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/>
      <right style="thin"/>
      <top style="hair"/>
      <bottom style="medium">
        <color indexed="8"/>
      </bottom>
    </border>
    <border>
      <left style="thin"/>
      <right>
        <color indexed="63"/>
      </right>
      <top style="medium"/>
      <bottom style="hair"/>
    </border>
    <border>
      <left style="thin">
        <color indexed="8"/>
      </left>
      <right style="medium">
        <color indexed="8"/>
      </right>
      <top style="medium"/>
      <bottom style="hair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</borders>
  <cellStyleXfs count="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4" fillId="0" borderId="1">
      <alignment horizontal="center" vertical="center"/>
      <protection/>
    </xf>
    <xf numFmtId="3" fontId="4" fillId="0" borderId="0" applyFill="0" applyBorder="0" applyProtection="0">
      <alignment/>
    </xf>
    <xf numFmtId="185" fontId="4" fillId="0" borderId="0" applyBorder="0">
      <alignment/>
      <protection/>
    </xf>
    <xf numFmtId="185" fontId="4" fillId="0" borderId="2">
      <alignment/>
      <protection/>
    </xf>
    <xf numFmtId="184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>
      <alignment/>
      <protection/>
    </xf>
    <xf numFmtId="0" fontId="23" fillId="0" borderId="0">
      <alignment/>
      <protection/>
    </xf>
    <xf numFmtId="186" fontId="4" fillId="0" borderId="0" applyFill="0" applyBorder="0" applyAlignment="0" applyProtection="0"/>
    <xf numFmtId="0" fontId="27" fillId="0" borderId="0">
      <alignment/>
      <protection/>
    </xf>
    <xf numFmtId="194" fontId="4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 horizontal="left"/>
      <protection/>
    </xf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3">
      <alignment horizontal="center" vertical="center"/>
      <protection/>
    </xf>
    <xf numFmtId="0" fontId="24" fillId="0" borderId="0">
      <alignment/>
      <protection/>
    </xf>
    <xf numFmtId="0" fontId="25" fillId="0" borderId="0">
      <alignment/>
      <protection/>
    </xf>
  </cellStyleXfs>
  <cellXfs count="6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49" fontId="2" fillId="0" borderId="4" xfId="0" applyNumberFormat="1" applyFont="1" applyBorder="1" applyAlignment="1">
      <alignment horizontal="left" indent="1"/>
    </xf>
    <xf numFmtId="49" fontId="2" fillId="0" borderId="5" xfId="0" applyNumberFormat="1" applyFont="1" applyBorder="1" applyAlignment="1">
      <alignment horizontal="left" indent="1"/>
    </xf>
    <xf numFmtId="49" fontId="3" fillId="0" borderId="6" xfId="0" applyNumberFormat="1" applyFont="1" applyBorder="1" applyAlignment="1">
      <alignment/>
    </xf>
    <xf numFmtId="49" fontId="2" fillId="0" borderId="5" xfId="0" applyNumberFormat="1" applyFont="1" applyBorder="1" applyAlignment="1">
      <alignment horizontal="left" indent="2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 horizontal="left" indent="2"/>
    </xf>
    <xf numFmtId="0" fontId="4" fillId="0" borderId="5" xfId="0" applyFont="1" applyBorder="1" applyAlignment="1">
      <alignment horizontal="left" indent="2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16" xfId="0" applyFont="1" applyBorder="1" applyAlignment="1">
      <alignment horizontal="left" indent="2"/>
    </xf>
    <xf numFmtId="0" fontId="4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18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5" xfId="0" applyFont="1" applyFill="1" applyBorder="1" applyAlignment="1">
      <alignment horizontal="left" indent="2"/>
    </xf>
    <xf numFmtId="3" fontId="5" fillId="0" borderId="0" xfId="0" applyNumberFormat="1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/>
    </xf>
    <xf numFmtId="0" fontId="7" fillId="0" borderId="0" xfId="0" applyFont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4" fontId="4" fillId="0" borderId="0" xfId="0" applyNumberFormat="1" applyFont="1" applyAlignment="1">
      <alignment/>
    </xf>
    <xf numFmtId="0" fontId="5" fillId="0" borderId="27" xfId="0" applyFont="1" applyFill="1" applyBorder="1" applyAlignment="1">
      <alignment/>
    </xf>
    <xf numFmtId="3" fontId="5" fillId="0" borderId="28" xfId="0" applyNumberFormat="1" applyFont="1" applyBorder="1" applyAlignment="1">
      <alignment horizontal="center"/>
    </xf>
    <xf numFmtId="10" fontId="4" fillId="0" borderId="0" xfId="43" applyNumberFormat="1" applyFont="1" applyAlignment="1">
      <alignment/>
    </xf>
    <xf numFmtId="0" fontId="4" fillId="0" borderId="17" xfId="0" applyFont="1" applyBorder="1" applyAlignment="1">
      <alignment horizontal="left" indent="2"/>
    </xf>
    <xf numFmtId="0" fontId="4" fillId="0" borderId="29" xfId="0" applyFont="1" applyBorder="1" applyAlignment="1">
      <alignment horizontal="left" indent="2"/>
    </xf>
    <xf numFmtId="4" fontId="4" fillId="0" borderId="29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indent="2"/>
    </xf>
    <xf numFmtId="0" fontId="5" fillId="0" borderId="24" xfId="0" applyFont="1" applyBorder="1" applyAlignment="1">
      <alignment/>
    </xf>
    <xf numFmtId="0" fontId="4" fillId="0" borderId="30" xfId="0" applyFont="1" applyBorder="1" applyAlignment="1">
      <alignment horizontal="left" indent="2"/>
    </xf>
    <xf numFmtId="4" fontId="4" fillId="0" borderId="30" xfId="0" applyNumberFormat="1" applyFont="1" applyBorder="1" applyAlignment="1">
      <alignment horizontal="center"/>
    </xf>
    <xf numFmtId="0" fontId="4" fillId="0" borderId="31" xfId="0" applyFont="1" applyBorder="1" applyAlignment="1">
      <alignment/>
    </xf>
    <xf numFmtId="0" fontId="0" fillId="0" borderId="0" xfId="0" applyFont="1" applyAlignment="1">
      <alignment/>
    </xf>
    <xf numFmtId="0" fontId="5" fillId="0" borderId="32" xfId="0" applyFont="1" applyBorder="1" applyAlignment="1">
      <alignment/>
    </xf>
    <xf numFmtId="0" fontId="5" fillId="0" borderId="24" xfId="0" applyFont="1" applyBorder="1" applyAlignment="1">
      <alignment horizontal="center"/>
    </xf>
    <xf numFmtId="180" fontId="4" fillId="0" borderId="0" xfId="43" applyNumberFormat="1" applyFont="1" applyAlignment="1">
      <alignment/>
    </xf>
    <xf numFmtId="3" fontId="4" fillId="0" borderId="33" xfId="0" applyNumberFormat="1" applyFont="1" applyBorder="1" applyAlignment="1">
      <alignment/>
    </xf>
    <xf numFmtId="0" fontId="4" fillId="0" borderId="34" xfId="0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35" xfId="0" applyFont="1" applyBorder="1" applyAlignment="1">
      <alignment/>
    </xf>
    <xf numFmtId="0" fontId="9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5" fillId="0" borderId="36" xfId="0" applyFont="1" applyBorder="1" applyAlignment="1">
      <alignment horizontal="left" indent="1"/>
    </xf>
    <xf numFmtId="0" fontId="4" fillId="0" borderId="37" xfId="0" applyFont="1" applyBorder="1" applyAlignment="1">
      <alignment horizontal="left" indent="3"/>
    </xf>
    <xf numFmtId="0" fontId="4" fillId="0" borderId="38" xfId="0" applyFont="1" applyBorder="1" applyAlignment="1">
      <alignment horizontal="left" indent="3"/>
    </xf>
    <xf numFmtId="0" fontId="16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4" fontId="4" fillId="0" borderId="39" xfId="0" applyNumberFormat="1" applyFont="1" applyFill="1" applyBorder="1" applyAlignment="1">
      <alignment horizontal="center"/>
    </xf>
    <xf numFmtId="4" fontId="4" fillId="0" borderId="40" xfId="0" applyNumberFormat="1" applyFont="1" applyFill="1" applyBorder="1" applyAlignment="1">
      <alignment horizontal="center"/>
    </xf>
    <xf numFmtId="0" fontId="16" fillId="0" borderId="41" xfId="0" applyFont="1" applyBorder="1" applyAlignment="1">
      <alignment/>
    </xf>
    <xf numFmtId="0" fontId="4" fillId="0" borderId="42" xfId="0" applyFont="1" applyBorder="1" applyAlignment="1">
      <alignment horizontal="left" indent="3"/>
    </xf>
    <xf numFmtId="0" fontId="4" fillId="0" borderId="43" xfId="0" applyFont="1" applyBorder="1" applyAlignment="1">
      <alignment horizontal="left" indent="3"/>
    </xf>
    <xf numFmtId="0" fontId="16" fillId="0" borderId="44" xfId="0" applyFont="1" applyBorder="1" applyAlignment="1">
      <alignment/>
    </xf>
    <xf numFmtId="3" fontId="4" fillId="0" borderId="45" xfId="0" applyNumberFormat="1" applyFont="1" applyFill="1" applyBorder="1" applyAlignment="1">
      <alignment horizontal="center"/>
    </xf>
    <xf numFmtId="3" fontId="4" fillId="0" borderId="45" xfId="0" applyNumberFormat="1" applyFont="1" applyBorder="1" applyAlignment="1">
      <alignment/>
    </xf>
    <xf numFmtId="0" fontId="4" fillId="0" borderId="45" xfId="0" applyFont="1" applyBorder="1" applyAlignment="1">
      <alignment/>
    </xf>
    <xf numFmtId="3" fontId="4" fillId="0" borderId="46" xfId="0" applyNumberFormat="1" applyFont="1" applyBorder="1" applyAlignment="1">
      <alignment/>
    </xf>
    <xf numFmtId="0" fontId="4" fillId="0" borderId="37" xfId="0" applyFont="1" applyBorder="1" applyAlignment="1">
      <alignment horizontal="left" indent="4"/>
    </xf>
    <xf numFmtId="0" fontId="4" fillId="0" borderId="38" xfId="0" applyFont="1" applyBorder="1" applyAlignment="1">
      <alignment horizontal="left" indent="4"/>
    </xf>
    <xf numFmtId="0" fontId="4" fillId="0" borderId="47" xfId="0" applyFont="1" applyBorder="1" applyAlignment="1">
      <alignment horizontal="left" indent="4"/>
    </xf>
    <xf numFmtId="3" fontId="4" fillId="0" borderId="0" xfId="0" applyNumberFormat="1" applyFont="1" applyAlignment="1">
      <alignment horizontal="center"/>
    </xf>
    <xf numFmtId="4" fontId="4" fillId="0" borderId="40" xfId="0" applyNumberFormat="1" applyFont="1" applyBorder="1" applyAlignment="1">
      <alignment horizontal="center"/>
    </xf>
    <xf numFmtId="0" fontId="4" fillId="0" borderId="48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6" fillId="2" borderId="0" xfId="0" applyFont="1" applyFill="1" applyAlignment="1">
      <alignment/>
    </xf>
    <xf numFmtId="3" fontId="6" fillId="2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49" fontId="17" fillId="0" borderId="0" xfId="0" applyNumberFormat="1" applyFont="1" applyAlignment="1">
      <alignment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left" indent="2"/>
    </xf>
    <xf numFmtId="0" fontId="5" fillId="0" borderId="52" xfId="0" applyFont="1" applyBorder="1" applyAlignment="1">
      <alignment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4" fillId="0" borderId="53" xfId="0" applyFont="1" applyBorder="1" applyAlignment="1">
      <alignment horizontal="left" indent="1"/>
    </xf>
    <xf numFmtId="3" fontId="14" fillId="0" borderId="54" xfId="0" applyNumberFormat="1" applyFont="1" applyBorder="1" applyAlignment="1">
      <alignment horizontal="center"/>
    </xf>
    <xf numFmtId="180" fontId="14" fillId="0" borderId="54" xfId="43" applyNumberFormat="1" applyFont="1" applyBorder="1" applyAlignment="1">
      <alignment horizontal="center"/>
    </xf>
    <xf numFmtId="180" fontId="14" fillId="0" borderId="55" xfId="43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left" indent="2"/>
    </xf>
    <xf numFmtId="0" fontId="5" fillId="0" borderId="56" xfId="0" applyFont="1" applyBorder="1" applyAlignment="1">
      <alignment/>
    </xf>
    <xf numFmtId="0" fontId="5" fillId="0" borderId="4" xfId="0" applyFont="1" applyFill="1" applyBorder="1" applyAlignment="1">
      <alignment horizontal="left"/>
    </xf>
    <xf numFmtId="0" fontId="5" fillId="0" borderId="57" xfId="0" applyFont="1" applyFill="1" applyBorder="1" applyAlignment="1">
      <alignment/>
    </xf>
    <xf numFmtId="0" fontId="4" fillId="0" borderId="34" xfId="0" applyFont="1" applyFill="1" applyBorder="1" applyAlignment="1">
      <alignment horizontal="left" indent="2"/>
    </xf>
    <xf numFmtId="0" fontId="4" fillId="0" borderId="4" xfId="0" applyFont="1" applyFill="1" applyBorder="1" applyAlignment="1">
      <alignment horizontal="left" indent="2"/>
    </xf>
    <xf numFmtId="0" fontId="5" fillId="0" borderId="58" xfId="0" applyFont="1" applyFill="1" applyBorder="1" applyAlignment="1">
      <alignment/>
    </xf>
    <xf numFmtId="0" fontId="5" fillId="0" borderId="58" xfId="0" applyFont="1" applyFill="1" applyBorder="1" applyAlignment="1">
      <alignment/>
    </xf>
    <xf numFmtId="0" fontId="5" fillId="0" borderId="59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4" fillId="0" borderId="37" xfId="0" applyFont="1" applyBorder="1" applyAlignment="1">
      <alignment horizontal="left" indent="2"/>
    </xf>
    <xf numFmtId="0" fontId="4" fillId="0" borderId="38" xfId="0" applyFont="1" applyBorder="1" applyAlignment="1">
      <alignment horizontal="left" indent="2"/>
    </xf>
    <xf numFmtId="0" fontId="14" fillId="0" borderId="38" xfId="0" applyFont="1" applyBorder="1" applyAlignment="1">
      <alignment horizontal="left" indent="2"/>
    </xf>
    <xf numFmtId="0" fontId="4" fillId="0" borderId="60" xfId="0" applyFont="1" applyBorder="1" applyAlignment="1">
      <alignment horizontal="left" indent="2"/>
    </xf>
    <xf numFmtId="0" fontId="4" fillId="0" borderId="61" xfId="0" applyFont="1" applyFill="1" applyBorder="1" applyAlignment="1">
      <alignment horizontal="left" indent="2"/>
    </xf>
    <xf numFmtId="0" fontId="4" fillId="0" borderId="38" xfId="0" applyFont="1" applyFill="1" applyBorder="1" applyAlignment="1">
      <alignment horizontal="left" indent="2"/>
    </xf>
    <xf numFmtId="0" fontId="14" fillId="0" borderId="38" xfId="0" applyFont="1" applyFill="1" applyBorder="1" applyAlignment="1">
      <alignment horizontal="left" indent="2"/>
    </xf>
    <xf numFmtId="4" fontId="10" fillId="0" borderId="14" xfId="0" applyNumberFormat="1" applyFont="1" applyBorder="1" applyAlignment="1">
      <alignment horizontal="center"/>
    </xf>
    <xf numFmtId="0" fontId="10" fillId="0" borderId="16" xfId="0" applyFont="1" applyBorder="1" applyAlignment="1">
      <alignment/>
    </xf>
    <xf numFmtId="4" fontId="10" fillId="0" borderId="13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1" xfId="0" applyFont="1" applyBorder="1" applyAlignment="1">
      <alignment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3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9" fontId="2" fillId="0" borderId="16" xfId="0" applyNumberFormat="1" applyFont="1" applyBorder="1" applyAlignment="1">
      <alignment horizontal="left" indent="1"/>
    </xf>
    <xf numFmtId="180" fontId="2" fillId="0" borderId="0" xfId="43" applyNumberFormat="1" applyFont="1" applyAlignment="1">
      <alignment/>
    </xf>
    <xf numFmtId="49" fontId="2" fillId="0" borderId="17" xfId="0" applyNumberFormat="1" applyFont="1" applyBorder="1" applyAlignment="1">
      <alignment horizontal="left" indent="2"/>
    </xf>
    <xf numFmtId="49" fontId="2" fillId="0" borderId="17" xfId="0" applyNumberFormat="1" applyFont="1" applyBorder="1" applyAlignment="1">
      <alignment horizontal="left" inden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2" fillId="0" borderId="12" xfId="0" applyNumberFormat="1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5" fillId="0" borderId="50" xfId="0" applyNumberFormat="1" applyFont="1" applyBorder="1" applyAlignment="1">
      <alignment horizontal="center"/>
    </xf>
    <xf numFmtId="0" fontId="5" fillId="0" borderId="50" xfId="0" applyNumberFormat="1" applyFont="1" applyBorder="1" applyAlignment="1">
      <alignment horizontal="center"/>
    </xf>
    <xf numFmtId="3" fontId="5" fillId="0" borderId="62" xfId="0" applyNumberFormat="1" applyFont="1" applyBorder="1" applyAlignment="1">
      <alignment horizontal="center"/>
    </xf>
    <xf numFmtId="3" fontId="5" fillId="0" borderId="63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64" xfId="0" applyNumberFormat="1" applyFont="1" applyBorder="1" applyAlignment="1">
      <alignment horizontal="center"/>
    </xf>
    <xf numFmtId="3" fontId="5" fillId="0" borderId="64" xfId="0" applyNumberFormat="1" applyFont="1" applyBorder="1" applyAlignment="1">
      <alignment/>
    </xf>
    <xf numFmtId="49" fontId="4" fillId="0" borderId="5" xfId="0" applyNumberFormat="1" applyFont="1" applyBorder="1" applyAlignment="1">
      <alignment horizontal="left" indent="3"/>
    </xf>
    <xf numFmtId="3" fontId="5" fillId="0" borderId="0" xfId="0" applyNumberFormat="1" applyFont="1" applyAlignment="1">
      <alignment horizontal="center"/>
    </xf>
    <xf numFmtId="3" fontId="5" fillId="0" borderId="65" xfId="0" applyNumberFormat="1" applyFont="1" applyBorder="1" applyAlignment="1">
      <alignment/>
    </xf>
    <xf numFmtId="0" fontId="5" fillId="0" borderId="33" xfId="0" applyFont="1" applyBorder="1" applyAlignment="1">
      <alignment/>
    </xf>
    <xf numFmtId="49" fontId="5" fillId="0" borderId="27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66" xfId="0" applyNumberFormat="1" applyFont="1" applyBorder="1" applyAlignment="1">
      <alignment/>
    </xf>
    <xf numFmtId="49" fontId="4" fillId="0" borderId="5" xfId="0" applyNumberFormat="1" applyFont="1" applyFill="1" applyBorder="1" applyAlignment="1">
      <alignment horizontal="left" indent="1"/>
    </xf>
    <xf numFmtId="49" fontId="4" fillId="0" borderId="5" xfId="0" applyNumberFormat="1" applyFont="1" applyBorder="1" applyAlignment="1">
      <alignment horizontal="left" indent="1"/>
    </xf>
    <xf numFmtId="49" fontId="4" fillId="0" borderId="34" xfId="0" applyNumberFormat="1" applyFont="1" applyBorder="1" applyAlignment="1">
      <alignment horizontal="left" indent="1"/>
    </xf>
    <xf numFmtId="49" fontId="5" fillId="0" borderId="57" xfId="0" applyNumberFormat="1" applyFont="1" applyBorder="1" applyAlignment="1">
      <alignment horizontal="left" indent="1"/>
    </xf>
    <xf numFmtId="49" fontId="2" fillId="0" borderId="0" xfId="0" applyNumberFormat="1" applyFont="1" applyBorder="1" applyAlignment="1">
      <alignment horizontal="left" indent="2"/>
    </xf>
    <xf numFmtId="181" fontId="2" fillId="0" borderId="0" xfId="0" applyNumberFormat="1" applyFont="1" applyBorder="1" applyAlignment="1">
      <alignment horizontal="center"/>
    </xf>
    <xf numFmtId="0" fontId="5" fillId="0" borderId="67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3" fontId="14" fillId="0" borderId="0" xfId="0" applyNumberFormat="1" applyFont="1" applyFill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left"/>
    </xf>
    <xf numFmtId="49" fontId="14" fillId="0" borderId="5" xfId="0" applyNumberFormat="1" applyFont="1" applyFill="1" applyBorder="1" applyAlignment="1">
      <alignment horizontal="left" indent="2"/>
    </xf>
    <xf numFmtId="49" fontId="9" fillId="0" borderId="17" xfId="0" applyNumberFormat="1" applyFont="1" applyFill="1" applyBorder="1" applyAlignment="1">
      <alignment horizontal="left"/>
    </xf>
    <xf numFmtId="3" fontId="14" fillId="0" borderId="33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left" indent="5"/>
    </xf>
    <xf numFmtId="3" fontId="14" fillId="0" borderId="31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left" indent="2"/>
    </xf>
    <xf numFmtId="49" fontId="14" fillId="0" borderId="4" xfId="0" applyNumberFormat="1" applyFont="1" applyFill="1" applyBorder="1" applyAlignment="1">
      <alignment horizontal="left" indent="2"/>
    </xf>
    <xf numFmtId="49" fontId="14" fillId="0" borderId="5" xfId="0" applyNumberFormat="1" applyFont="1" applyFill="1" applyBorder="1" applyAlignment="1">
      <alignment horizontal="left" indent="1"/>
    </xf>
    <xf numFmtId="49" fontId="14" fillId="0" borderId="17" xfId="0" applyNumberFormat="1" applyFont="1" applyFill="1" applyBorder="1" applyAlignment="1">
      <alignment horizontal="left" indent="3"/>
    </xf>
    <xf numFmtId="49" fontId="9" fillId="0" borderId="17" xfId="0" applyNumberFormat="1" applyFont="1" applyFill="1" applyBorder="1" applyAlignment="1">
      <alignment horizontal="left" indent="2"/>
    </xf>
    <xf numFmtId="0" fontId="14" fillId="0" borderId="17" xfId="0" applyFont="1" applyFill="1" applyBorder="1" applyAlignment="1">
      <alignment horizontal="left"/>
    </xf>
    <xf numFmtId="49" fontId="9" fillId="0" borderId="4" xfId="0" applyNumberFormat="1" applyFont="1" applyFill="1" applyBorder="1" applyAlignment="1">
      <alignment horizontal="left"/>
    </xf>
    <xf numFmtId="49" fontId="14" fillId="0" borderId="16" xfId="0" applyNumberFormat="1" applyFont="1" applyFill="1" applyBorder="1" applyAlignment="1">
      <alignment horizontal="left" indent="5"/>
    </xf>
    <xf numFmtId="49" fontId="14" fillId="0" borderId="0" xfId="0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 horizontal="left" indent="5"/>
    </xf>
    <xf numFmtId="49" fontId="14" fillId="0" borderId="30" xfId="0" applyNumberFormat="1" applyFont="1" applyFill="1" applyBorder="1" applyAlignment="1">
      <alignment horizontal="left" indent="5"/>
    </xf>
    <xf numFmtId="3" fontId="14" fillId="0" borderId="30" xfId="0" applyNumberFormat="1" applyFont="1" applyFill="1" applyBorder="1" applyAlignment="1">
      <alignment horizontal="center"/>
    </xf>
    <xf numFmtId="49" fontId="14" fillId="0" borderId="29" xfId="0" applyNumberFormat="1" applyFont="1" applyFill="1" applyBorder="1" applyAlignment="1">
      <alignment horizontal="left" indent="5"/>
    </xf>
    <xf numFmtId="3" fontId="14" fillId="0" borderId="29" xfId="0" applyNumberFormat="1" applyFont="1" applyFill="1" applyBorder="1" applyAlignment="1">
      <alignment horizontal="center"/>
    </xf>
    <xf numFmtId="49" fontId="14" fillId="0" borderId="29" xfId="0" applyNumberFormat="1" applyFont="1" applyFill="1" applyBorder="1" applyAlignment="1">
      <alignment horizontal="left" indent="2"/>
    </xf>
    <xf numFmtId="49" fontId="14" fillId="0" borderId="0" xfId="0" applyNumberFormat="1" applyFont="1" applyFill="1" applyBorder="1" applyAlignment="1">
      <alignment horizontal="left" indent="2"/>
    </xf>
    <xf numFmtId="49" fontId="14" fillId="0" borderId="30" xfId="0" applyNumberFormat="1" applyFont="1" applyFill="1" applyBorder="1" applyAlignment="1">
      <alignment horizontal="left" indent="2"/>
    </xf>
    <xf numFmtId="49" fontId="14" fillId="0" borderId="29" xfId="0" applyNumberFormat="1" applyFont="1" applyFill="1" applyBorder="1" applyAlignment="1">
      <alignment horizontal="left" indent="3"/>
    </xf>
    <xf numFmtId="49" fontId="14" fillId="0" borderId="0" xfId="0" applyNumberFormat="1" applyFont="1" applyFill="1" applyBorder="1" applyAlignment="1">
      <alignment horizontal="left" indent="3"/>
    </xf>
    <xf numFmtId="49" fontId="14" fillId="0" borderId="30" xfId="0" applyNumberFormat="1" applyFont="1" applyFill="1" applyBorder="1" applyAlignment="1">
      <alignment horizontal="left" indent="3"/>
    </xf>
    <xf numFmtId="0" fontId="14" fillId="0" borderId="0" xfId="0" applyFont="1" applyFill="1" applyBorder="1" applyAlignment="1">
      <alignment horizontal="left"/>
    </xf>
    <xf numFmtId="0" fontId="14" fillId="0" borderId="68" xfId="0" applyFont="1" applyFill="1" applyBorder="1" applyAlignment="1">
      <alignment horizontal="left" indent="2"/>
    </xf>
    <xf numFmtId="49" fontId="5" fillId="0" borderId="57" xfId="0" applyNumberFormat="1" applyFont="1" applyBorder="1" applyAlignment="1">
      <alignment horizontal="left"/>
    </xf>
    <xf numFmtId="180" fontId="4" fillId="0" borderId="0" xfId="43" applyNumberFormat="1" applyFont="1" applyAlignment="1">
      <alignment horizontal="center"/>
    </xf>
    <xf numFmtId="180" fontId="4" fillId="0" borderId="0" xfId="43" applyNumberFormat="1" applyFont="1" applyFill="1" applyAlignment="1">
      <alignment horizontal="center"/>
    </xf>
    <xf numFmtId="0" fontId="14" fillId="0" borderId="0" xfId="38" applyFont="1" applyFill="1">
      <alignment/>
      <protection/>
    </xf>
    <xf numFmtId="0" fontId="14" fillId="0" borderId="0" xfId="38" applyFont="1" applyFill="1" applyAlignment="1">
      <alignment horizontal="center"/>
      <protection/>
    </xf>
    <xf numFmtId="0" fontId="9" fillId="0" borderId="0" xfId="38" applyFont="1" applyFill="1">
      <alignment/>
      <protection/>
    </xf>
    <xf numFmtId="0" fontId="9" fillId="0" borderId="0" xfId="38" applyFont="1" applyFill="1" applyAlignment="1">
      <alignment horizontal="center"/>
      <protection/>
    </xf>
    <xf numFmtId="3" fontId="14" fillId="0" borderId="33" xfId="38" applyNumberFormat="1" applyFont="1" applyFill="1" applyBorder="1" applyAlignment="1">
      <alignment horizontal="center"/>
      <protection/>
    </xf>
    <xf numFmtId="0" fontId="14" fillId="0" borderId="5" xfId="38" applyFont="1" applyFill="1" applyBorder="1" applyAlignment="1">
      <alignment horizontal="left" indent="1"/>
      <protection/>
    </xf>
    <xf numFmtId="0" fontId="14" fillId="0" borderId="17" xfId="38" applyFont="1" applyFill="1" applyBorder="1">
      <alignment/>
      <protection/>
    </xf>
    <xf numFmtId="0" fontId="14" fillId="0" borderId="34" xfId="38" applyFont="1" applyFill="1" applyBorder="1">
      <alignment/>
      <protection/>
    </xf>
    <xf numFmtId="0" fontId="9" fillId="0" borderId="69" xfId="38" applyFont="1" applyFill="1" applyBorder="1">
      <alignment/>
      <protection/>
    </xf>
    <xf numFmtId="3" fontId="14" fillId="0" borderId="31" xfId="38" applyNumberFormat="1" applyFont="1" applyFill="1" applyBorder="1" applyAlignment="1">
      <alignment horizontal="center"/>
      <protection/>
    </xf>
    <xf numFmtId="0" fontId="9" fillId="0" borderId="6" xfId="38" applyFont="1" applyFill="1" applyBorder="1">
      <alignment/>
      <protection/>
    </xf>
    <xf numFmtId="0" fontId="9" fillId="0" borderId="57" xfId="38" applyFont="1" applyFill="1" applyBorder="1">
      <alignment/>
      <protection/>
    </xf>
    <xf numFmtId="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5" xfId="0" applyFont="1" applyBorder="1" applyAlignment="1">
      <alignment/>
    </xf>
    <xf numFmtId="0" fontId="5" fillId="0" borderId="16" xfId="0" applyFont="1" applyBorder="1" applyAlignment="1">
      <alignment/>
    </xf>
    <xf numFmtId="0" fontId="9" fillId="0" borderId="61" xfId="0" applyFont="1" applyBorder="1" applyAlignment="1">
      <alignment/>
    </xf>
    <xf numFmtId="0" fontId="9" fillId="0" borderId="7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/>
    </xf>
    <xf numFmtId="182" fontId="9" fillId="0" borderId="0" xfId="36" applyNumberFormat="1" applyFont="1" applyAlignment="1" applyProtection="1">
      <alignment horizontal="left" vertical="center"/>
      <protection/>
    </xf>
    <xf numFmtId="0" fontId="9" fillId="0" borderId="0" xfId="36" applyFont="1" applyAlignment="1">
      <alignment vertical="center"/>
      <protection/>
    </xf>
    <xf numFmtId="0" fontId="14" fillId="0" borderId="0" xfId="36" applyFont="1" applyAlignment="1">
      <alignment vertical="center"/>
      <protection/>
    </xf>
    <xf numFmtId="0" fontId="14" fillId="0" borderId="0" xfId="36" applyFont="1">
      <alignment/>
      <protection/>
    </xf>
    <xf numFmtId="182" fontId="9" fillId="0" borderId="0" xfId="36" applyNumberFormat="1" applyFont="1" applyAlignment="1" applyProtection="1">
      <alignment horizontal="left"/>
      <protection/>
    </xf>
    <xf numFmtId="0" fontId="14" fillId="0" borderId="0" xfId="36" applyFont="1" applyBorder="1" applyAlignment="1">
      <alignment horizontal="right"/>
      <protection/>
    </xf>
    <xf numFmtId="1" fontId="15" fillId="0" borderId="0" xfId="36" applyNumberFormat="1" applyFont="1" applyAlignment="1">
      <alignment horizontal="center"/>
      <protection/>
    </xf>
    <xf numFmtId="1" fontId="9" fillId="0" borderId="0" xfId="36" applyNumberFormat="1" applyFont="1" applyBorder="1" applyAlignment="1">
      <alignment horizontal="right"/>
      <protection/>
    </xf>
    <xf numFmtId="194" fontId="4" fillId="0" borderId="0" xfId="37" applyFont="1">
      <alignment/>
      <protection/>
    </xf>
    <xf numFmtId="194" fontId="5" fillId="0" borderId="0" xfId="37" applyFont="1">
      <alignment/>
      <protection/>
    </xf>
    <xf numFmtId="194" fontId="4" fillId="0" borderId="0" xfId="37" applyFont="1" applyAlignment="1">
      <alignment horizontal="center"/>
      <protection/>
    </xf>
    <xf numFmtId="194" fontId="4" fillId="0" borderId="5" xfId="37" applyFont="1" applyBorder="1" applyAlignment="1">
      <alignment horizontal="left" indent="2"/>
      <protection/>
    </xf>
    <xf numFmtId="194" fontId="4" fillId="0" borderId="17" xfId="37" applyFont="1" applyBorder="1">
      <alignment/>
      <protection/>
    </xf>
    <xf numFmtId="194" fontId="4" fillId="0" borderId="33" xfId="37" applyFont="1" applyBorder="1" applyAlignment="1">
      <alignment horizontal="center"/>
      <protection/>
    </xf>
    <xf numFmtId="194" fontId="4" fillId="0" borderId="31" xfId="37" applyFont="1" applyBorder="1" applyAlignment="1">
      <alignment horizontal="center"/>
      <protection/>
    </xf>
    <xf numFmtId="194" fontId="4" fillId="0" borderId="0" xfId="37" applyFont="1" applyBorder="1">
      <alignment/>
      <protection/>
    </xf>
    <xf numFmtId="194" fontId="4" fillId="0" borderId="0" xfId="37" applyFont="1" applyFill="1" applyBorder="1">
      <alignment/>
      <protection/>
    </xf>
    <xf numFmtId="181" fontId="5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181" fontId="4" fillId="0" borderId="71" xfId="0" applyNumberFormat="1" applyFont="1" applyBorder="1" applyAlignment="1">
      <alignment/>
    </xf>
    <xf numFmtId="181" fontId="4" fillId="0" borderId="72" xfId="0" applyNumberFormat="1" applyFont="1" applyBorder="1" applyAlignment="1">
      <alignment horizontal="left" indent="1"/>
    </xf>
    <xf numFmtId="181" fontId="4" fillId="0" borderId="72" xfId="0" applyNumberFormat="1" applyFont="1" applyBorder="1" applyAlignment="1">
      <alignment/>
    </xf>
    <xf numFmtId="0" fontId="4" fillId="0" borderId="72" xfId="0" applyFont="1" applyBorder="1" applyAlignment="1">
      <alignment/>
    </xf>
    <xf numFmtId="0" fontId="4" fillId="0" borderId="72" xfId="0" applyFont="1" applyBorder="1" applyAlignment="1">
      <alignment horizontal="left" indent="1"/>
    </xf>
    <xf numFmtId="0" fontId="4" fillId="0" borderId="73" xfId="0" applyFont="1" applyBorder="1" applyAlignment="1">
      <alignment/>
    </xf>
    <xf numFmtId="0" fontId="4" fillId="0" borderId="74" xfId="0" applyFont="1" applyBorder="1" applyAlignment="1">
      <alignment/>
    </xf>
    <xf numFmtId="181" fontId="4" fillId="0" borderId="75" xfId="0" applyNumberFormat="1" applyFont="1" applyBorder="1" applyAlignment="1">
      <alignment/>
    </xf>
    <xf numFmtId="181" fontId="4" fillId="0" borderId="71" xfId="0" applyNumberFormat="1" applyFont="1" applyBorder="1" applyAlignment="1">
      <alignment horizontal="left" indent="1"/>
    </xf>
    <xf numFmtId="180" fontId="4" fillId="0" borderId="0" xfId="0" applyNumberFormat="1" applyFont="1" applyAlignment="1">
      <alignment horizontal="center"/>
    </xf>
    <xf numFmtId="181" fontId="14" fillId="0" borderId="72" xfId="0" applyNumberFormat="1" applyFont="1" applyFill="1" applyBorder="1" applyAlignment="1">
      <alignment horizontal="left" indent="1"/>
    </xf>
    <xf numFmtId="181" fontId="14" fillId="0" borderId="72" xfId="0" applyNumberFormat="1" applyFont="1" applyBorder="1" applyAlignment="1">
      <alignment horizontal="left" indent="1"/>
    </xf>
    <xf numFmtId="0" fontId="14" fillId="0" borderId="72" xfId="0" applyFont="1" applyBorder="1" applyAlignment="1">
      <alignment horizontal="left" indent="1"/>
    </xf>
    <xf numFmtId="0" fontId="14" fillId="0" borderId="73" xfId="0" applyFont="1" applyBorder="1" applyAlignment="1">
      <alignment/>
    </xf>
    <xf numFmtId="0" fontId="15" fillId="0" borderId="73" xfId="0" applyFont="1" applyFill="1" applyBorder="1" applyAlignment="1">
      <alignment/>
    </xf>
    <xf numFmtId="3" fontId="5" fillId="0" borderId="22" xfId="37" applyNumberFormat="1" applyFont="1" applyBorder="1" applyAlignment="1">
      <alignment horizontal="center"/>
      <protection/>
    </xf>
    <xf numFmtId="194" fontId="5" fillId="0" borderId="6" xfId="37" applyFont="1" applyBorder="1">
      <alignment/>
      <protection/>
    </xf>
    <xf numFmtId="4" fontId="4" fillId="0" borderId="45" xfId="0" applyNumberFormat="1" applyFont="1" applyBorder="1" applyAlignment="1">
      <alignment horizontal="center"/>
    </xf>
    <xf numFmtId="4" fontId="5" fillId="0" borderId="76" xfId="0" applyNumberFormat="1" applyFont="1" applyBorder="1" applyAlignment="1">
      <alignment horizontal="right" indent="2"/>
    </xf>
    <xf numFmtId="4" fontId="5" fillId="0" borderId="77" xfId="0" applyNumberFormat="1" applyFont="1" applyBorder="1" applyAlignment="1">
      <alignment horizontal="right" indent="2"/>
    </xf>
    <xf numFmtId="4" fontId="4" fillId="0" borderId="8" xfId="0" applyNumberFormat="1" applyFont="1" applyBorder="1" applyAlignment="1">
      <alignment horizontal="right" indent="2"/>
    </xf>
    <xf numFmtId="4" fontId="4" fillId="0" borderId="9" xfId="0" applyNumberFormat="1" applyFont="1" applyBorder="1" applyAlignment="1">
      <alignment horizontal="right" indent="2"/>
    </xf>
    <xf numFmtId="4" fontId="4" fillId="0" borderId="13" xfId="0" applyNumberFormat="1" applyFont="1" applyBorder="1" applyAlignment="1">
      <alignment horizontal="right" indent="2"/>
    </xf>
    <xf numFmtId="4" fontId="4" fillId="0" borderId="14" xfId="0" applyNumberFormat="1" applyFont="1" applyBorder="1" applyAlignment="1">
      <alignment horizontal="right" indent="2"/>
    </xf>
    <xf numFmtId="4" fontId="4" fillId="0" borderId="8" xfId="0" applyNumberFormat="1" applyFont="1" applyFill="1" applyBorder="1" applyAlignment="1">
      <alignment horizontal="right" indent="2"/>
    </xf>
    <xf numFmtId="4" fontId="4" fillId="0" borderId="8" xfId="24" applyNumberFormat="1" applyFont="1" applyBorder="1" applyAlignment="1">
      <alignment horizontal="right" indent="2"/>
    </xf>
    <xf numFmtId="4" fontId="4" fillId="0" borderId="33" xfId="0" applyNumberFormat="1" applyFont="1" applyBorder="1" applyAlignment="1">
      <alignment horizontal="right" indent="2"/>
    </xf>
    <xf numFmtId="3" fontId="4" fillId="0" borderId="33" xfId="0" applyNumberFormat="1" applyFont="1" applyBorder="1" applyAlignment="1">
      <alignment horizontal="right" indent="2"/>
    </xf>
    <xf numFmtId="0" fontId="4" fillId="0" borderId="33" xfId="0" applyFont="1" applyBorder="1" applyAlignment="1">
      <alignment horizontal="right" indent="2"/>
    </xf>
    <xf numFmtId="0" fontId="4" fillId="0" borderId="31" xfId="0" applyFont="1" applyBorder="1" applyAlignment="1">
      <alignment horizontal="right" indent="2"/>
    </xf>
    <xf numFmtId="4" fontId="4" fillId="0" borderId="9" xfId="0" applyNumberFormat="1" applyFont="1" applyFill="1" applyBorder="1" applyAlignment="1">
      <alignment horizontal="right" indent="2"/>
    </xf>
    <xf numFmtId="4" fontId="5" fillId="0" borderId="8" xfId="0" applyNumberFormat="1" applyFont="1" applyBorder="1" applyAlignment="1">
      <alignment horizontal="right" indent="2"/>
    </xf>
    <xf numFmtId="4" fontId="5" fillId="0" borderId="9" xfId="0" applyNumberFormat="1" applyFont="1" applyBorder="1" applyAlignment="1">
      <alignment horizontal="right" indent="2"/>
    </xf>
    <xf numFmtId="4" fontId="5" fillId="0" borderId="19" xfId="0" applyNumberFormat="1" applyFont="1" applyBorder="1" applyAlignment="1">
      <alignment horizontal="right" indent="2"/>
    </xf>
    <xf numFmtId="4" fontId="5" fillId="0" borderId="20" xfId="0" applyNumberFormat="1" applyFont="1" applyBorder="1" applyAlignment="1">
      <alignment horizontal="right" indent="2"/>
    </xf>
    <xf numFmtId="4" fontId="4" fillId="0" borderId="0" xfId="0" applyNumberFormat="1" applyFont="1" applyBorder="1" applyAlignment="1">
      <alignment horizontal="right" indent="2"/>
    </xf>
    <xf numFmtId="4" fontId="4" fillId="0" borderId="0" xfId="0" applyNumberFormat="1" applyFont="1" applyAlignment="1">
      <alignment horizontal="right" indent="2"/>
    </xf>
    <xf numFmtId="4" fontId="5" fillId="0" borderId="28" xfId="0" applyNumberFormat="1" applyFont="1" applyBorder="1" applyAlignment="1">
      <alignment horizontal="right" indent="2"/>
    </xf>
    <xf numFmtId="4" fontId="5" fillId="0" borderId="66" xfId="0" applyNumberFormat="1" applyFont="1" applyBorder="1" applyAlignment="1">
      <alignment horizontal="right" indent="2"/>
    </xf>
    <xf numFmtId="0" fontId="10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78" xfId="0" applyFont="1" applyBorder="1" applyAlignment="1">
      <alignment/>
    </xf>
    <xf numFmtId="0" fontId="4" fillId="0" borderId="79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3" fontId="5" fillId="0" borderId="81" xfId="0" applyNumberFormat="1" applyFont="1" applyFill="1" applyBorder="1" applyAlignment="1">
      <alignment horizontal="right" indent="1"/>
    </xf>
    <xf numFmtId="3" fontId="5" fillId="0" borderId="82" xfId="0" applyNumberFormat="1" applyFont="1" applyFill="1" applyBorder="1" applyAlignment="1">
      <alignment horizontal="right" indent="1"/>
    </xf>
    <xf numFmtId="3" fontId="5" fillId="0" borderId="64" xfId="0" applyNumberFormat="1" applyFont="1" applyFill="1" applyBorder="1" applyAlignment="1">
      <alignment horizontal="right" indent="1"/>
    </xf>
    <xf numFmtId="3" fontId="5" fillId="0" borderId="65" xfId="0" applyNumberFormat="1" applyFont="1" applyFill="1" applyBorder="1" applyAlignment="1">
      <alignment horizontal="right" indent="1"/>
    </xf>
    <xf numFmtId="3" fontId="4" fillId="0" borderId="8" xfId="0" applyNumberFormat="1" applyFont="1" applyBorder="1" applyAlignment="1">
      <alignment horizontal="right" indent="1"/>
    </xf>
    <xf numFmtId="3" fontId="4" fillId="0" borderId="9" xfId="0" applyNumberFormat="1" applyFont="1" applyBorder="1" applyAlignment="1">
      <alignment horizontal="right" indent="1"/>
    </xf>
    <xf numFmtId="3" fontId="4" fillId="0" borderId="13" xfId="0" applyNumberFormat="1" applyFont="1" applyBorder="1" applyAlignment="1">
      <alignment horizontal="right" indent="1"/>
    </xf>
    <xf numFmtId="3" fontId="4" fillId="0" borderId="14" xfId="0" applyNumberFormat="1" applyFont="1" applyBorder="1" applyAlignment="1">
      <alignment horizontal="right" indent="1"/>
    </xf>
    <xf numFmtId="3" fontId="5" fillId="0" borderId="83" xfId="0" applyNumberFormat="1" applyFont="1" applyFill="1" applyBorder="1" applyAlignment="1">
      <alignment horizontal="right" indent="1"/>
    </xf>
    <xf numFmtId="3" fontId="4" fillId="0" borderId="83" xfId="0" applyNumberFormat="1" applyFont="1" applyFill="1" applyBorder="1" applyAlignment="1">
      <alignment horizontal="right" indent="1"/>
    </xf>
    <xf numFmtId="3" fontId="5" fillId="0" borderId="84" xfId="0" applyNumberFormat="1" applyFont="1" applyFill="1" applyBorder="1" applyAlignment="1">
      <alignment horizontal="right" indent="1"/>
    </xf>
    <xf numFmtId="3" fontId="4" fillId="0" borderId="85" xfId="0" applyNumberFormat="1" applyFont="1" applyBorder="1" applyAlignment="1">
      <alignment horizontal="right" indent="1"/>
    </xf>
    <xf numFmtId="3" fontId="4" fillId="0" borderId="86" xfId="0" applyNumberFormat="1" applyFont="1" applyBorder="1" applyAlignment="1">
      <alignment horizontal="right" indent="1"/>
    </xf>
    <xf numFmtId="3" fontId="4" fillId="0" borderId="10" xfId="0" applyNumberFormat="1" applyFont="1" applyBorder="1" applyAlignment="1">
      <alignment horizontal="right" indent="1"/>
    </xf>
    <xf numFmtId="3" fontId="4" fillId="0" borderId="11" xfId="0" applyNumberFormat="1" applyFont="1" applyBorder="1" applyAlignment="1">
      <alignment horizontal="right" indent="1"/>
    </xf>
    <xf numFmtId="3" fontId="5" fillId="0" borderId="85" xfId="0" applyNumberFormat="1" applyFont="1" applyFill="1" applyBorder="1" applyAlignment="1">
      <alignment horizontal="right" indent="1"/>
    </xf>
    <xf numFmtId="3" fontId="5" fillId="0" borderId="86" xfId="0" applyNumberFormat="1" applyFont="1" applyFill="1" applyBorder="1" applyAlignment="1">
      <alignment horizontal="right" indent="1"/>
    </xf>
    <xf numFmtId="3" fontId="5" fillId="0" borderId="87" xfId="0" applyNumberFormat="1" applyFont="1" applyBorder="1" applyAlignment="1">
      <alignment horizontal="right" indent="1"/>
    </xf>
    <xf numFmtId="3" fontId="5" fillId="0" borderId="88" xfId="0" applyNumberFormat="1" applyFont="1" applyBorder="1" applyAlignment="1">
      <alignment horizontal="right" indent="1"/>
    </xf>
    <xf numFmtId="3" fontId="4" fillId="2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9" fontId="2" fillId="0" borderId="16" xfId="0" applyNumberFormat="1" applyFont="1" applyBorder="1" applyAlignment="1">
      <alignment horizontal="left" indent="2"/>
    </xf>
    <xf numFmtId="49" fontId="2" fillId="0" borderId="78" xfId="0" applyNumberFormat="1" applyFont="1" applyBorder="1" applyAlignment="1">
      <alignment horizontal="left" indent="2"/>
    </xf>
    <xf numFmtId="3" fontId="2" fillId="0" borderId="79" xfId="0" applyNumberFormat="1" applyFont="1" applyBorder="1" applyAlignment="1">
      <alignment horizontal="center"/>
    </xf>
    <xf numFmtId="3" fontId="2" fillId="0" borderId="8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left" indent="2"/>
    </xf>
    <xf numFmtId="181" fontId="2" fillId="0" borderId="80" xfId="0" applyNumberFormat="1" applyFont="1" applyBorder="1" applyAlignment="1">
      <alignment horizontal="center"/>
    </xf>
    <xf numFmtId="181" fontId="2" fillId="0" borderId="89" xfId="0" applyNumberFormat="1" applyFont="1" applyBorder="1" applyAlignment="1">
      <alignment horizontal="center"/>
    </xf>
    <xf numFmtId="0" fontId="14" fillId="0" borderId="0" xfId="38" applyFont="1" applyFill="1" applyBorder="1">
      <alignment/>
      <protection/>
    </xf>
    <xf numFmtId="3" fontId="14" fillId="0" borderId="0" xfId="38" applyNumberFormat="1" applyFont="1" applyFill="1" applyBorder="1" applyAlignment="1">
      <alignment horizontal="center"/>
      <protection/>
    </xf>
    <xf numFmtId="0" fontId="4" fillId="0" borderId="17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 indent="1"/>
    </xf>
    <xf numFmtId="183" fontId="2" fillId="0" borderId="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left" indent="1"/>
    </xf>
    <xf numFmtId="183" fontId="2" fillId="0" borderId="80" xfId="0" applyNumberFormat="1" applyFont="1" applyBorder="1" applyAlignment="1">
      <alignment horizontal="center"/>
    </xf>
    <xf numFmtId="183" fontId="2" fillId="0" borderId="89" xfId="0" applyNumberFormat="1" applyFont="1" applyBorder="1" applyAlignment="1">
      <alignment horizontal="center"/>
    </xf>
    <xf numFmtId="3" fontId="4" fillId="0" borderId="80" xfId="0" applyNumberFormat="1" applyFont="1" applyBorder="1" applyAlignment="1">
      <alignment horizontal="center"/>
    </xf>
    <xf numFmtId="3" fontId="4" fillId="0" borderId="89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0" fontId="14" fillId="0" borderId="23" xfId="38" applyFont="1" applyFill="1" applyBorder="1" applyAlignment="1">
      <alignment horizontal="center"/>
      <protection/>
    </xf>
    <xf numFmtId="0" fontId="14" fillId="0" borderId="22" xfId="38" applyFont="1" applyFill="1" applyBorder="1" applyAlignment="1">
      <alignment horizontal="center"/>
      <protection/>
    </xf>
    <xf numFmtId="0" fontId="18" fillId="0" borderId="5" xfId="0" applyFont="1" applyBorder="1" applyAlignment="1">
      <alignment/>
    </xf>
    <xf numFmtId="4" fontId="18" fillId="0" borderId="8" xfId="0" applyNumberFormat="1" applyFont="1" applyBorder="1" applyAlignment="1">
      <alignment horizontal="center"/>
    </xf>
    <xf numFmtId="0" fontId="18" fillId="0" borderId="38" xfId="0" applyFont="1" applyBorder="1" applyAlignment="1">
      <alignment horizontal="left" indent="1"/>
    </xf>
    <xf numFmtId="3" fontId="18" fillId="0" borderId="40" xfId="0" applyNumberFormat="1" applyFont="1" applyBorder="1" applyAlignment="1">
      <alignment horizontal="center"/>
    </xf>
    <xf numFmtId="0" fontId="18" fillId="0" borderId="90" xfId="0" applyFont="1" applyBorder="1" applyAlignment="1">
      <alignment horizontal="left" indent="1"/>
    </xf>
    <xf numFmtId="4" fontId="18" fillId="0" borderId="91" xfId="0" applyNumberFormat="1" applyFont="1" applyFill="1" applyBorder="1" applyAlignment="1">
      <alignment horizontal="center"/>
    </xf>
    <xf numFmtId="4" fontId="18" fillId="0" borderId="91" xfId="43" applyNumberFormat="1" applyFont="1" applyFill="1" applyBorder="1" applyAlignment="1">
      <alignment horizontal="center"/>
    </xf>
    <xf numFmtId="3" fontId="18" fillId="0" borderId="91" xfId="0" applyNumberFormat="1" applyFont="1" applyFill="1" applyBorder="1" applyAlignment="1">
      <alignment horizontal="center"/>
    </xf>
    <xf numFmtId="0" fontId="18" fillId="0" borderId="53" xfId="0" applyFont="1" applyBorder="1" applyAlignment="1">
      <alignment horizontal="left" indent="1"/>
    </xf>
    <xf numFmtId="3" fontId="18" fillId="0" borderId="54" xfId="0" applyNumberFormat="1" applyFont="1" applyBorder="1" applyAlignment="1">
      <alignment horizontal="center"/>
    </xf>
    <xf numFmtId="3" fontId="5" fillId="0" borderId="76" xfId="0" applyNumberFormat="1" applyFont="1" applyFill="1" applyBorder="1" applyAlignment="1">
      <alignment horizontal="right" indent="1"/>
    </xf>
    <xf numFmtId="3" fontId="5" fillId="0" borderId="77" xfId="0" applyNumberFormat="1" applyFont="1" applyFill="1" applyBorder="1" applyAlignment="1">
      <alignment horizontal="right" indent="1"/>
    </xf>
    <xf numFmtId="3" fontId="4" fillId="0" borderId="8" xfId="0" applyNumberFormat="1" applyFont="1" applyFill="1" applyBorder="1" applyAlignment="1">
      <alignment horizontal="right" indent="1"/>
    </xf>
    <xf numFmtId="3" fontId="4" fillId="0" borderId="9" xfId="0" applyNumberFormat="1" applyFont="1" applyFill="1" applyBorder="1" applyAlignment="1">
      <alignment horizontal="right" indent="1"/>
    </xf>
    <xf numFmtId="3" fontId="5" fillId="0" borderId="21" xfId="0" applyNumberFormat="1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" fontId="9" fillId="0" borderId="92" xfId="0" applyNumberFormat="1" applyFont="1" applyFill="1" applyBorder="1" applyAlignment="1">
      <alignment horizontal="right" indent="1"/>
    </xf>
    <xf numFmtId="4" fontId="9" fillId="0" borderId="93" xfId="0" applyNumberFormat="1" applyFont="1" applyFill="1" applyBorder="1" applyAlignment="1">
      <alignment horizontal="right" indent="1"/>
    </xf>
    <xf numFmtId="180" fontId="18" fillId="0" borderId="91" xfId="43" applyNumberFormat="1" applyFont="1" applyFill="1" applyBorder="1" applyAlignment="1">
      <alignment horizontal="right" indent="1"/>
    </xf>
    <xf numFmtId="4" fontId="18" fillId="0" borderId="91" xfId="43" applyNumberFormat="1" applyFont="1" applyFill="1" applyBorder="1" applyAlignment="1">
      <alignment horizontal="right" indent="1"/>
    </xf>
    <xf numFmtId="180" fontId="18" fillId="0" borderId="94" xfId="43" applyNumberFormat="1" applyFont="1" applyFill="1" applyBorder="1" applyAlignment="1">
      <alignment horizontal="right" indent="1"/>
    </xf>
    <xf numFmtId="4" fontId="4" fillId="0" borderId="39" xfId="0" applyNumberFormat="1" applyFont="1" applyFill="1" applyBorder="1" applyAlignment="1">
      <alignment horizontal="right" indent="1"/>
    </xf>
    <xf numFmtId="4" fontId="4" fillId="0" borderId="95" xfId="0" applyNumberFormat="1" applyFont="1" applyFill="1" applyBorder="1" applyAlignment="1">
      <alignment horizontal="right" indent="1"/>
    </xf>
    <xf numFmtId="4" fontId="4" fillId="0" borderId="40" xfId="0" applyNumberFormat="1" applyFont="1" applyFill="1" applyBorder="1" applyAlignment="1">
      <alignment horizontal="right" indent="1"/>
    </xf>
    <xf numFmtId="4" fontId="4" fillId="0" borderId="96" xfId="0" applyNumberFormat="1" applyFont="1" applyFill="1" applyBorder="1" applyAlignment="1">
      <alignment horizontal="right" indent="1"/>
    </xf>
    <xf numFmtId="3" fontId="4" fillId="0" borderId="97" xfId="0" applyNumberFormat="1" applyFont="1" applyFill="1" applyBorder="1" applyAlignment="1">
      <alignment horizontal="right" indent="1"/>
    </xf>
    <xf numFmtId="3" fontId="4" fillId="0" borderId="98" xfId="0" applyNumberFormat="1" applyFont="1" applyFill="1" applyBorder="1" applyAlignment="1">
      <alignment horizontal="right" indent="1"/>
    </xf>
    <xf numFmtId="3" fontId="4" fillId="0" borderId="0" xfId="0" applyNumberFormat="1" applyFont="1" applyFill="1" applyAlignment="1">
      <alignment horizontal="right" indent="1"/>
    </xf>
    <xf numFmtId="3" fontId="5" fillId="0" borderId="99" xfId="0" applyNumberFormat="1" applyFont="1" applyBorder="1" applyAlignment="1">
      <alignment horizontal="right" indent="1"/>
    </xf>
    <xf numFmtId="3" fontId="5" fillId="0" borderId="99" xfId="0" applyNumberFormat="1" applyFont="1" applyFill="1" applyBorder="1" applyAlignment="1">
      <alignment horizontal="right" indent="1"/>
    </xf>
    <xf numFmtId="3" fontId="5" fillId="0" borderId="100" xfId="0" applyNumberFormat="1" applyFont="1" applyBorder="1" applyAlignment="1">
      <alignment horizontal="right" indent="1"/>
    </xf>
    <xf numFmtId="3" fontId="18" fillId="2" borderId="54" xfId="43" applyNumberFormat="1" applyFont="1" applyFill="1" applyBorder="1" applyAlignment="1">
      <alignment horizontal="right" indent="1"/>
    </xf>
    <xf numFmtId="180" fontId="18" fillId="0" borderId="54" xfId="43" applyNumberFormat="1" applyFont="1" applyBorder="1" applyAlignment="1">
      <alignment horizontal="right" indent="1"/>
    </xf>
    <xf numFmtId="3" fontId="18" fillId="2" borderId="55" xfId="43" applyNumberFormat="1" applyFont="1" applyFill="1" applyBorder="1" applyAlignment="1">
      <alignment horizontal="right" indent="1"/>
    </xf>
    <xf numFmtId="3" fontId="4" fillId="0" borderId="39" xfId="0" applyNumberFormat="1" applyFont="1" applyBorder="1" applyAlignment="1">
      <alignment horizontal="right" indent="1"/>
    </xf>
    <xf numFmtId="3" fontId="4" fillId="2" borderId="39" xfId="0" applyNumberFormat="1" applyFont="1" applyFill="1" applyBorder="1" applyAlignment="1">
      <alignment horizontal="right" indent="1"/>
    </xf>
    <xf numFmtId="3" fontId="4" fillId="2" borderId="95" xfId="0" applyNumberFormat="1" applyFont="1" applyFill="1" applyBorder="1" applyAlignment="1">
      <alignment horizontal="right" indent="1"/>
    </xf>
    <xf numFmtId="3" fontId="4" fillId="0" borderId="40" xfId="0" applyNumberFormat="1" applyFont="1" applyBorder="1" applyAlignment="1">
      <alignment horizontal="right" indent="1"/>
    </xf>
    <xf numFmtId="3" fontId="4" fillId="2" borderId="40" xfId="0" applyNumberFormat="1" applyFont="1" applyFill="1" applyBorder="1" applyAlignment="1">
      <alignment horizontal="right" indent="1"/>
    </xf>
    <xf numFmtId="3" fontId="4" fillId="2" borderId="96" xfId="0" applyNumberFormat="1" applyFont="1" applyFill="1" applyBorder="1" applyAlignment="1">
      <alignment horizontal="right" indent="1"/>
    </xf>
    <xf numFmtId="3" fontId="4" fillId="0" borderId="40" xfId="0" applyNumberFormat="1" applyFont="1" applyFill="1" applyBorder="1" applyAlignment="1">
      <alignment horizontal="right" indent="1"/>
    </xf>
    <xf numFmtId="3" fontId="4" fillId="0" borderId="101" xfId="0" applyNumberFormat="1" applyFont="1" applyBorder="1" applyAlignment="1">
      <alignment horizontal="right" indent="1"/>
    </xf>
    <xf numFmtId="3" fontId="4" fillId="0" borderId="101" xfId="0" applyNumberFormat="1" applyFont="1" applyFill="1" applyBorder="1" applyAlignment="1">
      <alignment horizontal="right" indent="1"/>
    </xf>
    <xf numFmtId="3" fontId="4" fillId="0" borderId="102" xfId="0" applyNumberFormat="1" applyFont="1" applyBorder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3" fontId="18" fillId="0" borderId="54" xfId="43" applyNumberFormat="1" applyFont="1" applyBorder="1" applyAlignment="1">
      <alignment horizontal="right" indent="1"/>
    </xf>
    <xf numFmtId="4" fontId="4" fillId="0" borderId="39" xfId="0" applyNumberFormat="1" applyFont="1" applyBorder="1" applyAlignment="1">
      <alignment horizontal="right" indent="1"/>
    </xf>
    <xf numFmtId="4" fontId="4" fillId="0" borderId="40" xfId="0" applyNumberFormat="1" applyFont="1" applyBorder="1" applyAlignment="1">
      <alignment horizontal="right" indent="1"/>
    </xf>
    <xf numFmtId="180" fontId="18" fillId="0" borderId="40" xfId="43" applyNumberFormat="1" applyFont="1" applyBorder="1" applyAlignment="1">
      <alignment horizontal="right" indent="1"/>
    </xf>
    <xf numFmtId="180" fontId="18" fillId="0" borderId="96" xfId="43" applyNumberFormat="1" applyFont="1" applyBorder="1" applyAlignment="1">
      <alignment horizontal="right" indent="1"/>
    </xf>
    <xf numFmtId="3" fontId="6" fillId="0" borderId="103" xfId="0" applyNumberFormat="1" applyFont="1" applyBorder="1" applyAlignment="1">
      <alignment horizontal="right" indent="1"/>
    </xf>
    <xf numFmtId="180" fontId="6" fillId="0" borderId="103" xfId="43" applyNumberFormat="1" applyFont="1" applyBorder="1" applyAlignment="1">
      <alignment horizontal="right" indent="1"/>
    </xf>
    <xf numFmtId="180" fontId="6" fillId="0" borderId="104" xfId="43" applyNumberFormat="1" applyFont="1" applyBorder="1" applyAlignment="1">
      <alignment horizontal="right" indent="1"/>
    </xf>
    <xf numFmtId="3" fontId="4" fillId="0" borderId="99" xfId="0" applyNumberFormat="1" applyFont="1" applyFill="1" applyBorder="1" applyAlignment="1">
      <alignment horizontal="right" indent="1"/>
    </xf>
    <xf numFmtId="3" fontId="4" fillId="0" borderId="100" xfId="0" applyNumberFormat="1" applyFont="1" applyFill="1" applyBorder="1" applyAlignment="1">
      <alignment horizontal="right" indent="1"/>
    </xf>
    <xf numFmtId="3" fontId="4" fillId="0" borderId="96" xfId="0" applyNumberFormat="1" applyFont="1" applyFill="1" applyBorder="1" applyAlignment="1">
      <alignment horizontal="right" indent="1"/>
    </xf>
    <xf numFmtId="3" fontId="4" fillId="2" borderId="102" xfId="0" applyNumberFormat="1" applyFont="1" applyFill="1" applyBorder="1" applyAlignment="1">
      <alignment horizontal="right" indent="1"/>
    </xf>
    <xf numFmtId="3" fontId="9" fillId="0" borderId="99" xfId="0" applyNumberFormat="1" applyFont="1" applyBorder="1" applyAlignment="1">
      <alignment horizontal="right" indent="1"/>
    </xf>
    <xf numFmtId="3" fontId="9" fillId="0" borderId="100" xfId="0" applyNumberFormat="1" applyFont="1" applyBorder="1" applyAlignment="1">
      <alignment horizontal="right" indent="1"/>
    </xf>
    <xf numFmtId="3" fontId="4" fillId="0" borderId="95" xfId="0" applyNumberFormat="1" applyFont="1" applyBorder="1" applyAlignment="1">
      <alignment horizontal="right" indent="1"/>
    </xf>
    <xf numFmtId="3" fontId="4" fillId="0" borderId="96" xfId="0" applyNumberFormat="1" applyFont="1" applyBorder="1" applyAlignment="1">
      <alignment horizontal="right" indent="1"/>
    </xf>
    <xf numFmtId="4" fontId="5" fillId="0" borderId="76" xfId="0" applyNumberFormat="1" applyFont="1" applyBorder="1" applyAlignment="1">
      <alignment horizontal="right" indent="1"/>
    </xf>
    <xf numFmtId="4" fontId="5" fillId="0" borderId="77" xfId="0" applyNumberFormat="1" applyFont="1" applyBorder="1" applyAlignment="1">
      <alignment horizontal="right" indent="1"/>
    </xf>
    <xf numFmtId="10" fontId="18" fillId="0" borderId="8" xfId="43" applyNumberFormat="1" applyFont="1" applyBorder="1" applyAlignment="1">
      <alignment horizontal="right" indent="1"/>
    </xf>
    <xf numFmtId="10" fontId="18" fillId="0" borderId="9" xfId="43" applyNumberFormat="1" applyFont="1" applyBorder="1" applyAlignment="1">
      <alignment horizontal="right" indent="1"/>
    </xf>
    <xf numFmtId="0" fontId="5" fillId="0" borderId="105" xfId="0" applyFont="1" applyBorder="1" applyAlignment="1">
      <alignment horizontal="center"/>
    </xf>
    <xf numFmtId="3" fontId="5" fillId="0" borderId="76" xfId="0" applyNumberFormat="1" applyFont="1" applyBorder="1" applyAlignment="1">
      <alignment horizontal="right" indent="1"/>
    </xf>
    <xf numFmtId="3" fontId="5" fillId="0" borderId="77" xfId="0" applyNumberFormat="1" applyFont="1" applyBorder="1" applyAlignment="1">
      <alignment horizontal="right" indent="1"/>
    </xf>
    <xf numFmtId="3" fontId="4" fillId="0" borderId="33" xfId="0" applyNumberFormat="1" applyFont="1" applyBorder="1" applyAlignment="1">
      <alignment horizontal="right" indent="1"/>
    </xf>
    <xf numFmtId="3" fontId="4" fillId="0" borderId="31" xfId="0" applyNumberFormat="1" applyFont="1" applyBorder="1" applyAlignment="1">
      <alignment horizontal="right" indent="1"/>
    </xf>
    <xf numFmtId="0" fontId="4" fillId="0" borderId="0" xfId="0" applyFont="1" applyAlignment="1">
      <alignment horizontal="right" indent="1"/>
    </xf>
    <xf numFmtId="0" fontId="5" fillId="0" borderId="0" xfId="0" applyFont="1" applyBorder="1" applyAlignment="1">
      <alignment horizontal="right" indent="1"/>
    </xf>
    <xf numFmtId="3" fontId="9" fillId="0" borderId="76" xfId="0" applyNumberFormat="1" applyFont="1" applyBorder="1" applyAlignment="1">
      <alignment horizontal="right" indent="1"/>
    </xf>
    <xf numFmtId="3" fontId="9" fillId="0" borderId="77" xfId="0" applyNumberFormat="1" applyFont="1" applyBorder="1" applyAlignment="1">
      <alignment horizontal="right" indent="1"/>
    </xf>
    <xf numFmtId="4" fontId="5" fillId="0" borderId="106" xfId="0" applyNumberFormat="1" applyFont="1" applyBorder="1" applyAlignment="1">
      <alignment horizontal="right" indent="1"/>
    </xf>
    <xf numFmtId="4" fontId="5" fillId="0" borderId="107" xfId="0" applyNumberFormat="1" applyFont="1" applyBorder="1" applyAlignment="1">
      <alignment horizontal="right" indent="1"/>
    </xf>
    <xf numFmtId="4" fontId="4" fillId="0" borderId="8" xfId="0" applyNumberFormat="1" applyFont="1" applyBorder="1" applyAlignment="1">
      <alignment horizontal="right" indent="1"/>
    </xf>
    <xf numFmtId="4" fontId="4" fillId="0" borderId="9" xfId="0" applyNumberFormat="1" applyFont="1" applyBorder="1" applyAlignment="1">
      <alignment horizontal="right" indent="1"/>
    </xf>
    <xf numFmtId="4" fontId="4" fillId="0" borderId="13" xfId="0" applyNumberFormat="1" applyFont="1" applyBorder="1" applyAlignment="1">
      <alignment horizontal="right" indent="1"/>
    </xf>
    <xf numFmtId="4" fontId="4" fillId="0" borderId="14" xfId="0" applyNumberFormat="1" applyFont="1" applyBorder="1" applyAlignment="1">
      <alignment horizontal="right" indent="1"/>
    </xf>
    <xf numFmtId="4" fontId="4" fillId="0" borderId="80" xfId="0" applyNumberFormat="1" applyFont="1" applyBorder="1" applyAlignment="1">
      <alignment horizontal="right" indent="1"/>
    </xf>
    <xf numFmtId="4" fontId="4" fillId="0" borderId="89" xfId="0" applyNumberFormat="1" applyFont="1" applyBorder="1" applyAlignment="1">
      <alignment horizontal="right" indent="1"/>
    </xf>
    <xf numFmtId="4" fontId="5" fillId="0" borderId="108" xfId="0" applyNumberFormat="1" applyFont="1" applyBorder="1" applyAlignment="1">
      <alignment horizontal="right" indent="1"/>
    </xf>
    <xf numFmtId="4" fontId="4" fillId="0" borderId="85" xfId="0" applyNumberFormat="1" applyFont="1" applyBorder="1" applyAlignment="1">
      <alignment horizontal="right" indent="1"/>
    </xf>
    <xf numFmtId="4" fontId="4" fillId="0" borderId="86" xfId="0" applyNumberFormat="1" applyFont="1" applyBorder="1" applyAlignment="1">
      <alignment horizontal="right" indent="1"/>
    </xf>
    <xf numFmtId="4" fontId="5" fillId="0" borderId="8" xfId="0" applyNumberFormat="1" applyFont="1" applyBorder="1" applyAlignment="1">
      <alignment horizontal="right" indent="1"/>
    </xf>
    <xf numFmtId="4" fontId="5" fillId="0" borderId="9" xfId="0" applyNumberFormat="1" applyFont="1" applyBorder="1" applyAlignment="1">
      <alignment horizontal="right" indent="1"/>
    </xf>
    <xf numFmtId="180" fontId="18" fillId="0" borderId="8" xfId="43" applyNumberFormat="1" applyFont="1" applyBorder="1" applyAlignment="1">
      <alignment horizontal="right" indent="1"/>
    </xf>
    <xf numFmtId="180" fontId="18" fillId="0" borderId="9" xfId="43" applyNumberFormat="1" applyFont="1" applyBorder="1" applyAlignment="1">
      <alignment horizontal="right" indent="1"/>
    </xf>
    <xf numFmtId="4" fontId="5" fillId="0" borderId="85" xfId="0" applyNumberFormat="1" applyFont="1" applyBorder="1" applyAlignment="1">
      <alignment horizontal="right" indent="1"/>
    </xf>
    <xf numFmtId="4" fontId="5" fillId="0" borderId="86" xfId="0" applyNumberFormat="1" applyFont="1" applyBorder="1" applyAlignment="1">
      <alignment horizontal="right" indent="1"/>
    </xf>
    <xf numFmtId="4" fontId="4" fillId="0" borderId="33" xfId="0" applyNumberFormat="1" applyFont="1" applyBorder="1" applyAlignment="1">
      <alignment horizontal="right" indent="1"/>
    </xf>
    <xf numFmtId="4" fontId="4" fillId="0" borderId="31" xfId="0" applyNumberFormat="1" applyFont="1" applyBorder="1" applyAlignment="1">
      <alignment horizontal="right" indent="1"/>
    </xf>
    <xf numFmtId="4" fontId="5" fillId="0" borderId="13" xfId="0" applyNumberFormat="1" applyFont="1" applyBorder="1" applyAlignment="1">
      <alignment horizontal="right" indent="1"/>
    </xf>
    <xf numFmtId="4" fontId="5" fillId="0" borderId="14" xfId="0" applyNumberFormat="1" applyFont="1" applyBorder="1" applyAlignment="1">
      <alignment horizontal="right" indent="1"/>
    </xf>
    <xf numFmtId="3" fontId="9" fillId="0" borderId="76" xfId="0" applyNumberFormat="1" applyFont="1" applyFill="1" applyBorder="1" applyAlignment="1">
      <alignment horizontal="right" indent="1"/>
    </xf>
    <xf numFmtId="3" fontId="9" fillId="0" borderId="77" xfId="0" applyNumberFormat="1" applyFont="1" applyFill="1" applyBorder="1" applyAlignment="1">
      <alignment horizontal="right" indent="1"/>
    </xf>
    <xf numFmtId="3" fontId="14" fillId="0" borderId="8" xfId="0" applyNumberFormat="1" applyFont="1" applyFill="1" applyBorder="1" applyAlignment="1">
      <alignment horizontal="right" indent="1"/>
    </xf>
    <xf numFmtId="3" fontId="14" fillId="0" borderId="9" xfId="0" applyNumberFormat="1" applyFont="1" applyFill="1" applyBorder="1" applyAlignment="1">
      <alignment horizontal="right" indent="1"/>
    </xf>
    <xf numFmtId="181" fontId="14" fillId="0" borderId="8" xfId="0" applyNumberFormat="1" applyFont="1" applyFill="1" applyBorder="1" applyAlignment="1">
      <alignment horizontal="right" indent="1"/>
    </xf>
    <xf numFmtId="3" fontId="14" fillId="0" borderId="33" xfId="0" applyNumberFormat="1" applyFont="1" applyFill="1" applyBorder="1" applyAlignment="1">
      <alignment horizontal="right" indent="1"/>
    </xf>
    <xf numFmtId="3" fontId="14" fillId="0" borderId="31" xfId="0" applyNumberFormat="1" applyFont="1" applyFill="1" applyBorder="1" applyAlignment="1">
      <alignment horizontal="right" indent="1"/>
    </xf>
    <xf numFmtId="3" fontId="14" fillId="2" borderId="8" xfId="0" applyNumberFormat="1" applyFont="1" applyFill="1" applyBorder="1" applyAlignment="1">
      <alignment horizontal="right" indent="1"/>
    </xf>
    <xf numFmtId="4" fontId="14" fillId="0" borderId="8" xfId="0" applyNumberFormat="1" applyFont="1" applyFill="1" applyBorder="1" applyAlignment="1">
      <alignment horizontal="right" indent="1"/>
    </xf>
    <xf numFmtId="3" fontId="14" fillId="2" borderId="9" xfId="0" applyNumberFormat="1" applyFont="1" applyFill="1" applyBorder="1" applyAlignment="1">
      <alignment horizontal="right" indent="1"/>
    </xf>
    <xf numFmtId="3" fontId="9" fillId="0" borderId="33" xfId="0" applyNumberFormat="1" applyFont="1" applyFill="1" applyBorder="1" applyAlignment="1">
      <alignment horizontal="right" indent="1"/>
    </xf>
    <xf numFmtId="3" fontId="9" fillId="0" borderId="31" xfId="0" applyNumberFormat="1" applyFont="1" applyFill="1" applyBorder="1" applyAlignment="1">
      <alignment horizontal="right" indent="1"/>
    </xf>
    <xf numFmtId="3" fontId="9" fillId="0" borderId="85" xfId="0" applyNumberFormat="1" applyFont="1" applyFill="1" applyBorder="1" applyAlignment="1">
      <alignment horizontal="right" indent="1"/>
    </xf>
    <xf numFmtId="3" fontId="9" fillId="0" borderId="86" xfId="0" applyNumberFormat="1" applyFont="1" applyFill="1" applyBorder="1" applyAlignment="1">
      <alignment horizontal="right" indent="1"/>
    </xf>
    <xf numFmtId="3" fontId="14" fillId="0" borderId="13" xfId="0" applyNumberFormat="1" applyFont="1" applyFill="1" applyBorder="1" applyAlignment="1">
      <alignment horizontal="right" indent="1"/>
    </xf>
    <xf numFmtId="3" fontId="14" fillId="0" borderId="14" xfId="0" applyNumberFormat="1" applyFont="1" applyFill="1" applyBorder="1" applyAlignment="1">
      <alignment horizontal="right" indent="1"/>
    </xf>
    <xf numFmtId="3" fontId="14" fillId="0" borderId="85" xfId="0" applyNumberFormat="1" applyFont="1" applyFill="1" applyBorder="1" applyAlignment="1">
      <alignment horizontal="right" indent="1"/>
    </xf>
    <xf numFmtId="3" fontId="14" fillId="0" borderId="86" xfId="0" applyNumberFormat="1" applyFont="1" applyFill="1" applyBorder="1" applyAlignment="1">
      <alignment horizontal="right" indent="1"/>
    </xf>
    <xf numFmtId="181" fontId="14" fillId="0" borderId="85" xfId="0" applyNumberFormat="1" applyFont="1" applyFill="1" applyBorder="1" applyAlignment="1">
      <alignment horizontal="right" indent="1"/>
    </xf>
    <xf numFmtId="3" fontId="14" fillId="2" borderId="85" xfId="0" applyNumberFormat="1" applyFont="1" applyFill="1" applyBorder="1" applyAlignment="1">
      <alignment horizontal="right" indent="1"/>
    </xf>
    <xf numFmtId="3" fontId="14" fillId="2" borderId="86" xfId="0" applyNumberFormat="1" applyFont="1" applyFill="1" applyBorder="1" applyAlignment="1">
      <alignment horizontal="right" indent="1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3" fontId="9" fillId="0" borderId="23" xfId="0" applyNumberFormat="1" applyFont="1" applyFill="1" applyBorder="1" applyAlignment="1">
      <alignment horizontal="center"/>
    </xf>
    <xf numFmtId="3" fontId="3" fillId="0" borderId="76" xfId="0" applyNumberFormat="1" applyFont="1" applyBorder="1" applyAlignment="1">
      <alignment horizontal="right" indent="1"/>
    </xf>
    <xf numFmtId="3" fontId="3" fillId="0" borderId="77" xfId="0" applyNumberFormat="1" applyFont="1" applyBorder="1" applyAlignment="1">
      <alignment horizontal="right" indent="1"/>
    </xf>
    <xf numFmtId="3" fontId="2" fillId="0" borderId="8" xfId="0" applyNumberFormat="1" applyFont="1" applyBorder="1" applyAlignment="1">
      <alignment horizontal="right" indent="1"/>
    </xf>
    <xf numFmtId="3" fontId="2" fillId="0" borderId="9" xfId="0" applyNumberFormat="1" applyFont="1" applyBorder="1" applyAlignment="1">
      <alignment horizontal="right" indent="1"/>
    </xf>
    <xf numFmtId="3" fontId="2" fillId="2" borderId="8" xfId="0" applyNumberFormat="1" applyFont="1" applyFill="1" applyBorder="1" applyAlignment="1">
      <alignment horizontal="right" indent="1"/>
    </xf>
    <xf numFmtId="3" fontId="2" fillId="2" borderId="9" xfId="0" applyNumberFormat="1" applyFont="1" applyFill="1" applyBorder="1" applyAlignment="1">
      <alignment horizontal="right" indent="1"/>
    </xf>
    <xf numFmtId="3" fontId="2" fillId="0" borderId="109" xfId="0" applyNumberFormat="1" applyFont="1" applyBorder="1" applyAlignment="1">
      <alignment horizontal="right" indent="1"/>
    </xf>
    <xf numFmtId="3" fontId="2" fillId="0" borderId="110" xfId="0" applyNumberFormat="1" applyFont="1" applyBorder="1" applyAlignment="1">
      <alignment horizontal="right" indent="1"/>
    </xf>
    <xf numFmtId="3" fontId="2" fillId="0" borderId="85" xfId="0" applyNumberFormat="1" applyFont="1" applyBorder="1" applyAlignment="1">
      <alignment horizontal="right" indent="1"/>
    </xf>
    <xf numFmtId="3" fontId="2" fillId="0" borderId="86" xfId="0" applyNumberFormat="1" applyFont="1" applyBorder="1" applyAlignment="1">
      <alignment horizontal="right" indent="1"/>
    </xf>
    <xf numFmtId="3" fontId="2" fillId="2" borderId="109" xfId="0" applyNumberFormat="1" applyFont="1" applyFill="1" applyBorder="1" applyAlignment="1">
      <alignment horizontal="right" indent="1"/>
    </xf>
    <xf numFmtId="0" fontId="2" fillId="2" borderId="8" xfId="0" applyFont="1" applyFill="1" applyBorder="1" applyAlignment="1">
      <alignment horizontal="right" indent="1"/>
    </xf>
    <xf numFmtId="3" fontId="2" fillId="0" borderId="13" xfId="0" applyNumberFormat="1" applyFont="1" applyBorder="1" applyAlignment="1">
      <alignment horizontal="right" indent="1"/>
    </xf>
    <xf numFmtId="3" fontId="2" fillId="0" borderId="14" xfId="0" applyNumberFormat="1" applyFont="1" applyBorder="1" applyAlignment="1">
      <alignment horizontal="right" indent="1"/>
    </xf>
    <xf numFmtId="49" fontId="3" fillId="0" borderId="111" xfId="0" applyNumberFormat="1" applyFont="1" applyBorder="1" applyAlignment="1">
      <alignment/>
    </xf>
    <xf numFmtId="3" fontId="3" fillId="0" borderId="112" xfId="0" applyNumberFormat="1" applyFont="1" applyBorder="1" applyAlignment="1">
      <alignment horizontal="right" indent="1"/>
    </xf>
    <xf numFmtId="3" fontId="3" fillId="0" borderId="113" xfId="0" applyNumberFormat="1" applyFont="1" applyBorder="1" applyAlignment="1">
      <alignment horizontal="right" indent="1"/>
    </xf>
    <xf numFmtId="49" fontId="3" fillId="0" borderId="114" xfId="0" applyNumberFormat="1" applyFont="1" applyBorder="1" applyAlignment="1">
      <alignment/>
    </xf>
    <xf numFmtId="49" fontId="3" fillId="0" borderId="81" xfId="0" applyNumberFormat="1" applyFont="1" applyBorder="1" applyAlignment="1">
      <alignment/>
    </xf>
    <xf numFmtId="3" fontId="3" fillId="0" borderId="81" xfId="0" applyNumberFormat="1" applyFont="1" applyBorder="1" applyAlignment="1">
      <alignment/>
    </xf>
    <xf numFmtId="0" fontId="2" fillId="0" borderId="81" xfId="0" applyFont="1" applyBorder="1" applyAlignment="1">
      <alignment/>
    </xf>
    <xf numFmtId="0" fontId="2" fillId="0" borderId="82" xfId="0" applyFont="1" applyBorder="1" applyAlignment="1">
      <alignment/>
    </xf>
    <xf numFmtId="49" fontId="3" fillId="0" borderId="4" xfId="0" applyNumberFormat="1" applyFont="1" applyBorder="1" applyAlignment="1">
      <alignment/>
    </xf>
    <xf numFmtId="3" fontId="3" fillId="0" borderId="85" xfId="0" applyNumberFormat="1" applyFont="1" applyBorder="1" applyAlignment="1">
      <alignment horizontal="right" indent="1"/>
    </xf>
    <xf numFmtId="3" fontId="3" fillId="0" borderId="86" xfId="0" applyNumberFormat="1" applyFont="1" applyBorder="1" applyAlignment="1">
      <alignment horizontal="right" indent="1"/>
    </xf>
    <xf numFmtId="3" fontId="3" fillId="0" borderId="81" xfId="0" applyNumberFormat="1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3" fontId="9" fillId="0" borderId="76" xfId="38" applyNumberFormat="1" applyFont="1" applyFill="1" applyBorder="1" applyAlignment="1">
      <alignment horizontal="right" indent="1"/>
      <protection/>
    </xf>
    <xf numFmtId="3" fontId="9" fillId="0" borderId="77" xfId="38" applyNumberFormat="1" applyFont="1" applyFill="1" applyBorder="1" applyAlignment="1">
      <alignment horizontal="right" indent="1"/>
      <protection/>
    </xf>
    <xf numFmtId="3" fontId="14" fillId="0" borderId="8" xfId="38" applyNumberFormat="1" applyFont="1" applyFill="1" applyBorder="1" applyAlignment="1">
      <alignment horizontal="right" indent="1"/>
      <protection/>
    </xf>
    <xf numFmtId="3" fontId="14" fillId="0" borderId="9" xfId="38" applyNumberFormat="1" applyFont="1" applyFill="1" applyBorder="1" applyAlignment="1">
      <alignment horizontal="right" indent="1"/>
      <protection/>
    </xf>
    <xf numFmtId="3" fontId="14" fillId="0" borderId="10" xfId="38" applyNumberFormat="1" applyFont="1" applyFill="1" applyBorder="1" applyAlignment="1">
      <alignment horizontal="right" indent="1"/>
      <protection/>
    </xf>
    <xf numFmtId="3" fontId="14" fillId="0" borderId="11" xfId="38" applyNumberFormat="1" applyFont="1" applyFill="1" applyBorder="1" applyAlignment="1">
      <alignment horizontal="right" indent="1"/>
      <protection/>
    </xf>
    <xf numFmtId="3" fontId="9" fillId="0" borderId="69" xfId="38" applyNumberFormat="1" applyFont="1" applyFill="1" applyBorder="1" applyAlignment="1">
      <alignment horizontal="right" indent="1"/>
      <protection/>
    </xf>
    <xf numFmtId="3" fontId="9" fillId="0" borderId="64" xfId="38" applyNumberFormat="1" applyFont="1" applyFill="1" applyBorder="1" applyAlignment="1">
      <alignment horizontal="right" indent="1"/>
      <protection/>
    </xf>
    <xf numFmtId="3" fontId="9" fillId="0" borderId="65" xfId="38" applyNumberFormat="1" applyFont="1" applyFill="1" applyBorder="1" applyAlignment="1">
      <alignment horizontal="right" indent="1"/>
      <protection/>
    </xf>
    <xf numFmtId="4" fontId="2" fillId="0" borderId="8" xfId="0" applyNumberFormat="1" applyFont="1" applyBorder="1" applyAlignment="1">
      <alignment horizontal="right" indent="1"/>
    </xf>
    <xf numFmtId="4" fontId="2" fillId="2" borderId="8" xfId="0" applyNumberFormat="1" applyFont="1" applyFill="1" applyBorder="1" applyAlignment="1">
      <alignment horizontal="right" indent="1"/>
    </xf>
    <xf numFmtId="4" fontId="2" fillId="0" borderId="9" xfId="0" applyNumberFormat="1" applyFont="1" applyBorder="1" applyAlignment="1">
      <alignment horizontal="right" indent="1"/>
    </xf>
    <xf numFmtId="3" fontId="2" fillId="0" borderId="33" xfId="0" applyNumberFormat="1" applyFont="1" applyBorder="1" applyAlignment="1">
      <alignment horizontal="right" indent="1"/>
    </xf>
    <xf numFmtId="3" fontId="2" fillId="0" borderId="31" xfId="0" applyNumberFormat="1" applyFont="1" applyBorder="1" applyAlignment="1">
      <alignment horizontal="right" indent="1"/>
    </xf>
    <xf numFmtId="49" fontId="3" fillId="0" borderId="12" xfId="0" applyNumberFormat="1" applyFont="1" applyBorder="1" applyAlignment="1">
      <alignment horizontal="right" indent="1"/>
    </xf>
    <xf numFmtId="3" fontId="3" fillId="0" borderId="12" xfId="0" applyNumberFormat="1" applyFont="1" applyBorder="1" applyAlignment="1">
      <alignment horizontal="right" indent="1"/>
    </xf>
    <xf numFmtId="3" fontId="4" fillId="2" borderId="8" xfId="0" applyNumberFormat="1" applyFont="1" applyFill="1" applyBorder="1" applyAlignment="1">
      <alignment horizontal="right" indent="1"/>
    </xf>
    <xf numFmtId="181" fontId="2" fillId="0" borderId="8" xfId="0" applyNumberFormat="1" applyFont="1" applyBorder="1" applyAlignment="1">
      <alignment horizontal="right" indent="1"/>
    </xf>
    <xf numFmtId="181" fontId="2" fillId="0" borderId="9" xfId="0" applyNumberFormat="1" applyFont="1" applyBorder="1" applyAlignment="1">
      <alignment horizontal="right" indent="1"/>
    </xf>
    <xf numFmtId="181" fontId="2" fillId="0" borderId="33" xfId="0" applyNumberFormat="1" applyFont="1" applyBorder="1" applyAlignment="1">
      <alignment horizontal="right" indent="1"/>
    </xf>
    <xf numFmtId="181" fontId="2" fillId="0" borderId="31" xfId="0" applyNumberFormat="1" applyFont="1" applyBorder="1" applyAlignment="1">
      <alignment horizontal="right" indent="1"/>
    </xf>
    <xf numFmtId="0" fontId="2" fillId="0" borderId="12" xfId="0" applyFont="1" applyBorder="1" applyAlignment="1">
      <alignment horizontal="right" indent="1"/>
    </xf>
    <xf numFmtId="181" fontId="2" fillId="0" borderId="13" xfId="0" applyNumberFormat="1" applyFont="1" applyBorder="1" applyAlignment="1">
      <alignment horizontal="right" indent="1"/>
    </xf>
    <xf numFmtId="181" fontId="2" fillId="0" borderId="14" xfId="0" applyNumberFormat="1" applyFont="1" applyBorder="1" applyAlignment="1">
      <alignment horizontal="right" indent="1"/>
    </xf>
    <xf numFmtId="183" fontId="2" fillId="0" borderId="8" xfId="0" applyNumberFormat="1" applyFont="1" applyBorder="1" applyAlignment="1">
      <alignment horizontal="right" indent="1"/>
    </xf>
    <xf numFmtId="183" fontId="2" fillId="0" borderId="9" xfId="0" applyNumberFormat="1" applyFont="1" applyBorder="1" applyAlignment="1">
      <alignment horizontal="right" indent="1"/>
    </xf>
    <xf numFmtId="183" fontId="2" fillId="0" borderId="33" xfId="0" applyNumberFormat="1" applyFont="1" applyBorder="1" applyAlignment="1">
      <alignment horizontal="right" indent="1"/>
    </xf>
    <xf numFmtId="183" fontId="2" fillId="0" borderId="31" xfId="0" applyNumberFormat="1" applyFont="1" applyBorder="1" applyAlignment="1">
      <alignment horizontal="right" indent="1"/>
    </xf>
    <xf numFmtId="49" fontId="3" fillId="0" borderId="0" xfId="0" applyNumberFormat="1" applyFont="1" applyAlignment="1">
      <alignment horizontal="right" indent="1"/>
    </xf>
    <xf numFmtId="0" fontId="0" fillId="0" borderId="0" xfId="0" applyBorder="1" applyAlignment="1">
      <alignment horizontal="right" indent="1"/>
    </xf>
    <xf numFmtId="3" fontId="3" fillId="0" borderId="0" xfId="0" applyNumberFormat="1" applyFont="1" applyBorder="1" applyAlignment="1">
      <alignment horizontal="right" indent="1"/>
    </xf>
    <xf numFmtId="49" fontId="3" fillId="0" borderId="76" xfId="0" applyNumberFormat="1" applyFont="1" applyBorder="1" applyAlignment="1">
      <alignment horizontal="right" indent="1"/>
    </xf>
    <xf numFmtId="183" fontId="2" fillId="0" borderId="13" xfId="0" applyNumberFormat="1" applyFont="1" applyBorder="1" applyAlignment="1">
      <alignment horizontal="right" indent="1"/>
    </xf>
    <xf numFmtId="183" fontId="2" fillId="0" borderId="14" xfId="0" applyNumberFormat="1" applyFont="1" applyBorder="1" applyAlignment="1">
      <alignment horizontal="right" indent="1"/>
    </xf>
    <xf numFmtId="3" fontId="5" fillId="0" borderId="28" xfId="0" applyNumberFormat="1" applyFont="1" applyBorder="1" applyAlignment="1">
      <alignment horizontal="right" indent="1"/>
    </xf>
    <xf numFmtId="3" fontId="5" fillId="0" borderId="66" xfId="0" applyNumberFormat="1" applyFont="1" applyBorder="1" applyAlignment="1">
      <alignment horizontal="right" indent="1"/>
    </xf>
    <xf numFmtId="3" fontId="4" fillId="0" borderId="10" xfId="0" applyNumberFormat="1" applyFont="1" applyFill="1" applyBorder="1" applyAlignment="1">
      <alignment horizontal="right" indent="1"/>
    </xf>
    <xf numFmtId="3" fontId="4" fillId="0" borderId="11" xfId="0" applyNumberFormat="1" applyFont="1" applyFill="1" applyBorder="1" applyAlignment="1">
      <alignment horizontal="right" indent="1"/>
    </xf>
    <xf numFmtId="3" fontId="5" fillId="0" borderId="64" xfId="0" applyNumberFormat="1" applyFont="1" applyBorder="1" applyAlignment="1">
      <alignment horizontal="right" indent="1"/>
    </xf>
    <xf numFmtId="3" fontId="5" fillId="0" borderId="65" xfId="0" applyNumberFormat="1" applyFont="1" applyBorder="1" applyAlignment="1">
      <alignment horizontal="right" indent="1"/>
    </xf>
    <xf numFmtId="181" fontId="4" fillId="0" borderId="8" xfId="0" applyNumberFormat="1" applyFont="1" applyBorder="1" applyAlignment="1">
      <alignment horizontal="right" indent="1"/>
    </xf>
    <xf numFmtId="181" fontId="4" fillId="0" borderId="9" xfId="0" applyNumberFormat="1" applyFont="1" applyBorder="1" applyAlignment="1">
      <alignment horizontal="right" indent="1"/>
    </xf>
    <xf numFmtId="3" fontId="5" fillId="0" borderId="76" xfId="37" applyNumberFormat="1" applyFont="1" applyBorder="1" applyAlignment="1">
      <alignment horizontal="right" indent="1"/>
      <protection/>
    </xf>
    <xf numFmtId="3" fontId="5" fillId="0" borderId="77" xfId="37" applyNumberFormat="1" applyFont="1" applyBorder="1" applyAlignment="1">
      <alignment horizontal="right" indent="1"/>
      <protection/>
    </xf>
    <xf numFmtId="3" fontId="4" fillId="0" borderId="8" xfId="37" applyNumberFormat="1" applyFont="1" applyBorder="1" applyAlignment="1">
      <alignment horizontal="right" indent="1"/>
      <protection/>
    </xf>
    <xf numFmtId="3" fontId="4" fillId="0" borderId="9" xfId="37" applyNumberFormat="1" applyFont="1" applyBorder="1" applyAlignment="1">
      <alignment horizontal="right" indent="1"/>
      <protection/>
    </xf>
    <xf numFmtId="194" fontId="4" fillId="0" borderId="33" xfId="37" applyFont="1" applyBorder="1" applyAlignment="1">
      <alignment horizontal="right" indent="1"/>
      <protection/>
    </xf>
    <xf numFmtId="194" fontId="4" fillId="0" borderId="31" xfId="37" applyFont="1" applyBorder="1" applyAlignment="1">
      <alignment horizontal="right" indent="1"/>
      <protection/>
    </xf>
    <xf numFmtId="194" fontId="4" fillId="0" borderId="0" xfId="37" applyFont="1" applyBorder="1" applyAlignment="1">
      <alignment horizontal="right" indent="1"/>
      <protection/>
    </xf>
    <xf numFmtId="194" fontId="4" fillId="0" borderId="0" xfId="37" applyFont="1" applyAlignment="1">
      <alignment horizontal="right" indent="1"/>
      <protection/>
    </xf>
    <xf numFmtId="181" fontId="4" fillId="0" borderId="76" xfId="0" applyNumberFormat="1" applyFont="1" applyBorder="1" applyAlignment="1">
      <alignment horizontal="right" indent="1"/>
    </xf>
    <xf numFmtId="181" fontId="4" fillId="0" borderId="77" xfId="0" applyNumberFormat="1" applyFont="1" applyBorder="1" applyAlignment="1">
      <alignment horizontal="right" indent="1"/>
    </xf>
    <xf numFmtId="181" fontId="4" fillId="0" borderId="13" xfId="0" applyNumberFormat="1" applyFont="1" applyBorder="1" applyAlignment="1">
      <alignment horizontal="right" indent="1"/>
    </xf>
    <xf numFmtId="181" fontId="4" fillId="0" borderId="14" xfId="0" applyNumberFormat="1" applyFont="1" applyBorder="1" applyAlignment="1">
      <alignment horizontal="right" indent="1"/>
    </xf>
    <xf numFmtId="4" fontId="4" fillId="0" borderId="8" xfId="39" applyNumberFormat="1" applyFont="1" applyFill="1" applyBorder="1" applyAlignment="1">
      <alignment horizontal="right" indent="1"/>
      <protection/>
    </xf>
    <xf numFmtId="3" fontId="4" fillId="0" borderId="112" xfId="0" applyNumberFormat="1" applyFont="1" applyBorder="1" applyAlignment="1">
      <alignment horizontal="right" indent="1"/>
    </xf>
    <xf numFmtId="3" fontId="4" fillId="0" borderId="113" xfId="0" applyNumberFormat="1" applyFont="1" applyBorder="1" applyAlignment="1">
      <alignment horizontal="right" indent="1"/>
    </xf>
    <xf numFmtId="181" fontId="4" fillId="0" borderId="0" xfId="0" applyNumberFormat="1" applyFont="1" applyBorder="1" applyAlignment="1">
      <alignment horizontal="right" indent="1"/>
    </xf>
    <xf numFmtId="181" fontId="4" fillId="0" borderId="115" xfId="0" applyNumberFormat="1" applyFont="1" applyBorder="1" applyAlignment="1">
      <alignment horizontal="right" indent="1"/>
    </xf>
    <xf numFmtId="180" fontId="4" fillId="0" borderId="76" xfId="43" applyNumberFormat="1" applyFont="1" applyBorder="1" applyAlignment="1">
      <alignment horizontal="right" indent="1"/>
    </xf>
    <xf numFmtId="180" fontId="4" fillId="0" borderId="77" xfId="43" applyNumberFormat="1" applyFont="1" applyBorder="1" applyAlignment="1">
      <alignment horizontal="right" indent="1"/>
    </xf>
    <xf numFmtId="180" fontId="4" fillId="0" borderId="8" xfId="43" applyNumberFormat="1" applyFont="1" applyBorder="1" applyAlignment="1">
      <alignment horizontal="right" indent="1"/>
    </xf>
    <xf numFmtId="180" fontId="4" fillId="0" borderId="9" xfId="43" applyNumberFormat="1" applyFont="1" applyBorder="1" applyAlignment="1">
      <alignment horizontal="right" indent="1"/>
    </xf>
    <xf numFmtId="181" fontId="14" fillId="0" borderId="116" xfId="0" applyNumberFormat="1" applyFont="1" applyFill="1" applyBorder="1" applyAlignment="1">
      <alignment horizontal="right" indent="1"/>
    </xf>
    <xf numFmtId="181" fontId="14" fillId="0" borderId="117" xfId="0" applyNumberFormat="1" applyFont="1" applyFill="1" applyBorder="1" applyAlignment="1">
      <alignment horizontal="right" indent="1"/>
    </xf>
    <xf numFmtId="180" fontId="14" fillId="0" borderId="118" xfId="43" applyNumberFormat="1" applyFont="1" applyBorder="1" applyAlignment="1">
      <alignment horizontal="right" indent="1"/>
    </xf>
    <xf numFmtId="180" fontId="14" fillId="0" borderId="8" xfId="43" applyNumberFormat="1" applyFont="1" applyBorder="1" applyAlignment="1">
      <alignment horizontal="right" indent="1"/>
    </xf>
    <xf numFmtId="180" fontId="14" fillId="0" borderId="9" xfId="43" applyNumberFormat="1" applyFont="1" applyBorder="1" applyAlignment="1">
      <alignment horizontal="right" indent="1"/>
    </xf>
    <xf numFmtId="180" fontId="14" fillId="0" borderId="119" xfId="43" applyNumberFormat="1" applyFont="1" applyBorder="1" applyAlignment="1">
      <alignment horizontal="right" indent="1"/>
    </xf>
    <xf numFmtId="180" fontId="14" fillId="0" borderId="120" xfId="43" applyNumberFormat="1" applyFont="1" applyBorder="1" applyAlignment="1">
      <alignment horizontal="right" indent="1"/>
    </xf>
    <xf numFmtId="181" fontId="15" fillId="0" borderId="119" xfId="0" applyNumberFormat="1" applyFont="1" applyFill="1" applyBorder="1" applyAlignment="1">
      <alignment horizontal="right" indent="1"/>
    </xf>
    <xf numFmtId="181" fontId="15" fillId="0" borderId="120" xfId="0" applyNumberFormat="1" applyFont="1" applyFill="1" applyBorder="1" applyAlignment="1">
      <alignment horizontal="right" indent="1"/>
    </xf>
    <xf numFmtId="4" fontId="4" fillId="0" borderId="118" xfId="39" applyNumberFormat="1" applyFont="1" applyFill="1" applyBorder="1" applyAlignment="1">
      <alignment horizontal="right" indent="1"/>
      <protection/>
    </xf>
    <xf numFmtId="3" fontId="4" fillId="0" borderId="118" xfId="0" applyNumberFormat="1" applyFont="1" applyBorder="1" applyAlignment="1">
      <alignment horizontal="right" indent="1"/>
    </xf>
    <xf numFmtId="3" fontId="5" fillId="0" borderId="21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5" fillId="0" borderId="21" xfId="37" applyNumberFormat="1" applyFont="1" applyBorder="1" applyAlignment="1">
      <alignment horizontal="center"/>
      <protection/>
    </xf>
    <xf numFmtId="3" fontId="5" fillId="0" borderId="23" xfId="37" applyNumberFormat="1" applyFont="1" applyBorder="1" applyAlignment="1">
      <alignment horizontal="center"/>
      <protection/>
    </xf>
    <xf numFmtId="0" fontId="14" fillId="0" borderId="21" xfId="38" applyFont="1" applyFill="1" applyBorder="1" applyAlignment="1">
      <alignment horizontal="center"/>
      <protection/>
    </xf>
    <xf numFmtId="0" fontId="32" fillId="0" borderId="115" xfId="36" applyFont="1" applyBorder="1">
      <alignment/>
      <protection/>
    </xf>
    <xf numFmtId="0" fontId="33" fillId="0" borderId="21" xfId="36" applyFont="1" applyBorder="1" applyAlignment="1">
      <alignment horizontal="right"/>
      <protection/>
    </xf>
    <xf numFmtId="0" fontId="33" fillId="0" borderId="22" xfId="36" applyFont="1" applyFill="1" applyBorder="1" applyAlignment="1">
      <alignment horizontal="right"/>
      <protection/>
    </xf>
    <xf numFmtId="0" fontId="33" fillId="0" borderId="22" xfId="36" applyFont="1" applyBorder="1" applyAlignment="1">
      <alignment horizontal="right"/>
      <protection/>
    </xf>
    <xf numFmtId="0" fontId="33" fillId="0" borderId="23" xfId="36" applyFont="1" applyFill="1" applyBorder="1" applyAlignment="1">
      <alignment horizontal="right"/>
      <protection/>
    </xf>
    <xf numFmtId="0" fontId="32" fillId="0" borderId="0" xfId="36" applyFont="1" applyBorder="1">
      <alignment/>
      <protection/>
    </xf>
    <xf numFmtId="0" fontId="33" fillId="0" borderId="12" xfId="36" applyFont="1" applyBorder="1" applyAlignment="1">
      <alignment horizontal="right"/>
      <protection/>
    </xf>
    <xf numFmtId="0" fontId="33" fillId="0" borderId="12" xfId="36" applyFont="1" applyFill="1" applyBorder="1" applyAlignment="1">
      <alignment horizontal="right"/>
      <protection/>
    </xf>
    <xf numFmtId="0" fontId="32" fillId="0" borderId="6" xfId="36" applyFont="1" applyBorder="1">
      <alignment/>
      <protection/>
    </xf>
    <xf numFmtId="0" fontId="33" fillId="0" borderId="76" xfId="36" applyFont="1" applyBorder="1" applyAlignment="1">
      <alignment horizontal="right"/>
      <protection/>
    </xf>
    <xf numFmtId="0" fontId="33" fillId="0" borderId="76" xfId="36" applyFont="1" applyFill="1" applyBorder="1" applyAlignment="1">
      <alignment horizontal="right"/>
      <protection/>
    </xf>
    <xf numFmtId="0" fontId="33" fillId="0" borderId="77" xfId="36" applyFont="1" applyFill="1" applyBorder="1" applyAlignment="1">
      <alignment horizontal="right"/>
      <protection/>
    </xf>
    <xf numFmtId="182" fontId="32" fillId="0" borderId="5" xfId="36" applyNumberFormat="1" applyFont="1" applyBorder="1" applyAlignment="1" applyProtection="1">
      <alignment horizontal="left"/>
      <protection/>
    </xf>
    <xf numFmtId="3" fontId="32" fillId="0" borderId="8" xfId="36" applyNumberFormat="1" applyFont="1" applyBorder="1" applyAlignment="1" applyProtection="1">
      <alignment horizontal="right"/>
      <protection/>
    </xf>
    <xf numFmtId="3" fontId="32" fillId="0" borderId="8" xfId="36" applyNumberFormat="1" applyFont="1" applyBorder="1" applyAlignment="1">
      <alignment horizontal="right"/>
      <protection/>
    </xf>
    <xf numFmtId="3" fontId="32" fillId="0" borderId="9" xfId="36" applyNumberFormat="1" applyFont="1" applyBorder="1" applyAlignment="1">
      <alignment horizontal="right"/>
      <protection/>
    </xf>
    <xf numFmtId="3" fontId="32" fillId="0" borderId="8" xfId="36" applyNumberFormat="1" applyFont="1" applyFill="1" applyBorder="1" applyAlignment="1" applyProtection="1">
      <alignment horizontal="right"/>
      <protection/>
    </xf>
    <xf numFmtId="3" fontId="32" fillId="0" borderId="9" xfId="36" applyNumberFormat="1" applyFont="1" applyFill="1" applyBorder="1" applyAlignment="1" applyProtection="1">
      <alignment horizontal="right"/>
      <protection/>
    </xf>
    <xf numFmtId="0" fontId="32" fillId="0" borderId="5" xfId="36" applyFont="1" applyBorder="1">
      <alignment/>
      <protection/>
    </xf>
    <xf numFmtId="182" fontId="33" fillId="0" borderId="5" xfId="36" applyNumberFormat="1" applyFont="1" applyBorder="1" applyAlignment="1" applyProtection="1">
      <alignment horizontal="left"/>
      <protection/>
    </xf>
    <xf numFmtId="3" fontId="33" fillId="0" borderId="8" xfId="36" applyNumberFormat="1" applyFont="1" applyBorder="1" applyAlignment="1" applyProtection="1">
      <alignment horizontal="right"/>
      <protection/>
    </xf>
    <xf numFmtId="3" fontId="33" fillId="0" borderId="9" xfId="36" applyNumberFormat="1" applyFont="1" applyBorder="1" applyAlignment="1" applyProtection="1">
      <alignment horizontal="right"/>
      <protection/>
    </xf>
    <xf numFmtId="3" fontId="33" fillId="0" borderId="8" xfId="36" applyNumberFormat="1" applyFont="1" applyBorder="1" applyAlignment="1">
      <alignment horizontal="right"/>
      <protection/>
    </xf>
    <xf numFmtId="3" fontId="33" fillId="0" borderId="9" xfId="36" applyNumberFormat="1" applyFont="1" applyBorder="1" applyAlignment="1">
      <alignment horizontal="right"/>
      <protection/>
    </xf>
    <xf numFmtId="182" fontId="33" fillId="0" borderId="17" xfId="36" applyNumberFormat="1" applyFont="1" applyBorder="1" applyAlignment="1" applyProtection="1">
      <alignment horizontal="left"/>
      <protection/>
    </xf>
    <xf numFmtId="0" fontId="32" fillId="0" borderId="33" xfId="36" applyFont="1" applyBorder="1" applyAlignment="1">
      <alignment horizontal="right"/>
      <protection/>
    </xf>
    <xf numFmtId="0" fontId="32" fillId="0" borderId="31" xfId="36" applyFont="1" applyBorder="1" applyAlignment="1">
      <alignment horizontal="right"/>
      <protection/>
    </xf>
    <xf numFmtId="182" fontId="33" fillId="0" borderId="0" xfId="36" applyNumberFormat="1" applyFont="1" applyBorder="1" applyAlignment="1" applyProtection="1">
      <alignment horizontal="left"/>
      <protection/>
    </xf>
    <xf numFmtId="0" fontId="32" fillId="0" borderId="0" xfId="36" applyFont="1" applyBorder="1" applyAlignment="1">
      <alignment horizontal="right"/>
      <protection/>
    </xf>
    <xf numFmtId="0" fontId="13" fillId="0" borderId="0" xfId="0" applyFont="1" applyBorder="1" applyAlignment="1">
      <alignment horizontal="center"/>
    </xf>
  </cellXfs>
  <cellStyles count="34">
    <cellStyle name="Normal" xfId="0"/>
    <cellStyle name="1 indent" xfId="15"/>
    <cellStyle name="2 indents" xfId="16"/>
    <cellStyle name="3 indents" xfId="17"/>
    <cellStyle name="4 indents" xfId="18"/>
    <cellStyle name="5 indents" xfId="19"/>
    <cellStyle name="annee semestre" xfId="20"/>
    <cellStyle name="Comma_02-SA-t41-44" xfId="21"/>
    <cellStyle name="données" xfId="22"/>
    <cellStyle name="donnéesbord" xfId="23"/>
    <cellStyle name="Euro" xfId="24"/>
    <cellStyle name="imf-one decimal" xfId="25"/>
    <cellStyle name="imf-zero decimal" xfId="26"/>
    <cellStyle name="Hyperlink" xfId="27"/>
    <cellStyle name="Followed Hyperlink" xfId="28"/>
    <cellStyle name="Comma" xfId="29"/>
    <cellStyle name="Comma [0]" xfId="30"/>
    <cellStyle name="Currency" xfId="31"/>
    <cellStyle name="Currency [0]" xfId="32"/>
    <cellStyle name="Non défini" xfId="33"/>
    <cellStyle name="Normal - Style1" xfId="34"/>
    <cellStyle name="Normal Table" xfId="35"/>
    <cellStyle name="Normal_Classeur1" xfId="36"/>
    <cellStyle name="Normal_Classeur1_1" xfId="37"/>
    <cellStyle name="Normal_produits pétroliers" xfId="38"/>
    <cellStyle name="Normal_Sheet1" xfId="39"/>
    <cellStyle name="notes" xfId="40"/>
    <cellStyle name="percentage difference one decimal" xfId="41"/>
    <cellStyle name="percentage difference zero decimal" xfId="42"/>
    <cellStyle name="Percent" xfId="43"/>
    <cellStyle name="Publication" xfId="44"/>
    <cellStyle name="semestre" xfId="45"/>
    <cellStyle name="tête chapitre" xfId="46"/>
    <cellStyle name="titr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externalLink" Target="externalLinks/externalLink18.xml" /><Relationship Id="rId34" Type="http://schemas.openxmlformats.org/officeDocument/2006/relationships/externalLink" Target="externalLinks/externalLink19.xml" /><Relationship Id="rId35" Type="http://schemas.openxmlformats.org/officeDocument/2006/relationships/externalLink" Target="externalLinks/externalLink20.xml" /><Relationship Id="rId36" Type="http://schemas.openxmlformats.org/officeDocument/2006/relationships/externalLink" Target="externalLinks/externalLink21.xml" /><Relationship Id="rId37" Type="http://schemas.openxmlformats.org/officeDocument/2006/relationships/externalLink" Target="externalLinks/externalLink22.xml" /><Relationship Id="rId38" Type="http://schemas.openxmlformats.org/officeDocument/2006/relationships/externalLink" Target="externalLinks/externalLink23.xml" /><Relationship Id="rId39" Type="http://schemas.openxmlformats.org/officeDocument/2006/relationships/externalLink" Target="externalLinks/externalLink24.xml" /><Relationship Id="rId40" Type="http://schemas.openxmlformats.org/officeDocument/2006/relationships/externalLink" Target="externalLinks/externalLink25.xml" /><Relationship Id="rId41" Type="http://schemas.openxmlformats.org/officeDocument/2006/relationships/externalLink" Target="externalLinks/externalLink26.xml" /><Relationship Id="rId42" Type="http://schemas.openxmlformats.org/officeDocument/2006/relationships/externalLink" Target="externalLinks/externalLink27.xml" /><Relationship Id="rId43" Type="http://schemas.openxmlformats.org/officeDocument/2006/relationships/externalLink" Target="externalLinks/externalLink28.xml" /><Relationship Id="rId44" Type="http://schemas.openxmlformats.org/officeDocument/2006/relationships/externalLink" Target="externalLinks/externalLink29.xml" /><Relationship Id="rId45" Type="http://schemas.openxmlformats.org/officeDocument/2006/relationships/externalLink" Target="externalLinks/externalLink30.xml" /><Relationship Id="rId46" Type="http://schemas.openxmlformats.org/officeDocument/2006/relationships/externalLink" Target="externalLinks/externalLink31.xml" /><Relationship Id="rId47" Type="http://schemas.openxmlformats.org/officeDocument/2006/relationships/externalLink" Target="externalLinks/externalLink32.xml" /><Relationship Id="rId48" Type="http://schemas.openxmlformats.org/officeDocument/2006/relationships/externalLink" Target="externalLinks/externalLink33.xml" /><Relationship Id="rId49" Type="http://schemas.openxmlformats.org/officeDocument/2006/relationships/externalLink" Target="externalLinks/externalLink34.xml" /><Relationship Id="rId50" Type="http://schemas.openxmlformats.org/officeDocument/2006/relationships/externalLink" Target="externalLinks/externalLink35.xml" /><Relationship Id="rId51" Type="http://schemas.openxmlformats.org/officeDocument/2006/relationships/externalLink" Target="externalLinks/externalLink36.xml" /><Relationship Id="rId52" Type="http://schemas.openxmlformats.org/officeDocument/2006/relationships/externalLink" Target="externalLinks/externalLink37.xml" /><Relationship Id="rId5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1" u="none" baseline="0"/>
              <a:t>Graphique : Iimportations des produits alimentaires en valeur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'Annex 10-11 Alimentaires'!$A$6</c:f>
              <c:strCache>
                <c:ptCount val="1"/>
                <c:pt idx="0">
                  <c:v>Total importations alimentaires</c:v>
                </c:pt>
              </c:strCache>
            </c:strRef>
          </c:tx>
          <c:spPr>
            <a:pattFill prst="dkVert">
              <a:fgClr>
                <a:srgbClr val="99CCFF"/>
              </a:fgClr>
              <a:bgClr>
                <a:srgbClr val="000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cat>
            <c:strRef>
              <c:f>'Annex 10-11 Alimentaires'!$B$3:$G$3</c:f>
              <c:strCache/>
            </c:strRef>
          </c:cat>
          <c:val>
            <c:numRef>
              <c:f>'Annex 10-11 Alimentaires'!$B$6:$G$6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hape val="cylinder"/>
        <c:axId val="37833345"/>
        <c:axId val="22071438"/>
      </c:bar3DChart>
      <c:catAx>
        <c:axId val="37833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071438"/>
        <c:crossesAt val="5000000"/>
        <c:auto val="1"/>
        <c:lblOffset val="100"/>
        <c:noMultiLvlLbl val="0"/>
      </c:catAx>
      <c:valAx>
        <c:axId val="22071438"/>
        <c:scaling>
          <c:orientation val="minMax"/>
          <c:min val="5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833345"/>
        <c:crossesAt val="1"/>
        <c:crossBetween val="between"/>
        <c:dispUnits/>
        <c:majorUnit val="10000000"/>
      </c:val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800000"/>
                </a:solidFill>
              </a:rPr>
              <a:t>Graphique 5</a:t>
            </a:r>
            <a:r>
              <a:rPr lang="en-US" cap="none" sz="900" b="1" i="0" u="none" baseline="0"/>
              <a:t> : Evolution des importations des produits pétroliers en tonne</a:t>
            </a:r>
          </a:p>
        </c:rich>
      </c:tx>
      <c:layout>
        <c:manualLayout>
          <c:xMode val="factor"/>
          <c:yMode val="factor"/>
          <c:x val="-0.00925"/>
          <c:y val="0.012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825"/>
          <c:y val="0"/>
          <c:w val="0.9635"/>
          <c:h val="0.9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'Annex 16-17 cosmét'!$A$65</c:f>
              <c:strCache>
                <c:ptCount val="1"/>
                <c:pt idx="0">
                  <c:v>Import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FF99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1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1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1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1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25" b="1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25" b="1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25" b="1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25" b="1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'Annex 16-17 cosmét'!$B$64:$I$64</c:f>
              <c:numCache>
                <c:ptCount val="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</c:numCache>
            </c:numRef>
          </c:cat>
          <c:val>
            <c:numRef>
              <c:f>'Annex 16-17 cosmét'!$B$65:$I$65</c:f>
              <c:numCache>
                <c:ptCount val="8"/>
                <c:pt idx="0">
                  <c:v>364660</c:v>
                </c:pt>
                <c:pt idx="1">
                  <c:v>372300</c:v>
                </c:pt>
                <c:pt idx="2">
                  <c:v>380726.827</c:v>
                </c:pt>
                <c:pt idx="3">
                  <c:v>402850.39</c:v>
                </c:pt>
                <c:pt idx="4">
                  <c:v>426655.823</c:v>
                </c:pt>
                <c:pt idx="5">
                  <c:v>439948.83</c:v>
                </c:pt>
                <c:pt idx="6">
                  <c:v>473931.71300000005</c:v>
                </c:pt>
                <c:pt idx="7">
                  <c:v>491488.8</c:v>
                </c:pt>
              </c:numCache>
            </c:numRef>
          </c:val>
        </c:ser>
        <c:overlap val="50"/>
        <c:gapWidth val="60"/>
        <c:axId val="18493239"/>
        <c:axId val="39085516"/>
      </c:barChart>
      <c:catAx>
        <c:axId val="18493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/>
            </a:pPr>
          </a:p>
        </c:txPr>
        <c:crossAx val="39085516"/>
        <c:crossesAt val="100000"/>
        <c:auto val="1"/>
        <c:lblOffset val="100"/>
        <c:noMultiLvlLbl val="0"/>
      </c:catAx>
      <c:valAx>
        <c:axId val="39085516"/>
        <c:scaling>
          <c:orientation val="minMax"/>
          <c:min val="1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/>
            </a:pPr>
          </a:p>
        </c:txPr>
        <c:crossAx val="18493239"/>
        <c:crossesAt val="1"/>
        <c:crossBetween val="between"/>
        <c:dispUnits/>
        <c:majorUnit val="10000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66675</xdr:rowOff>
    </xdr:from>
    <xdr:to>
      <xdr:col>7</xdr:col>
      <xdr:colOff>0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8534400" y="219075"/>
        <a:ext cx="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72</xdr:row>
      <xdr:rowOff>47625</xdr:rowOff>
    </xdr:from>
    <xdr:to>
      <xdr:col>9</xdr:col>
      <xdr:colOff>704850</xdr:colOff>
      <xdr:row>92</xdr:row>
      <xdr:rowOff>28575</xdr:rowOff>
    </xdr:to>
    <xdr:graphicFrame>
      <xdr:nvGraphicFramePr>
        <xdr:cNvPr id="1" name="Chart 2"/>
        <xdr:cNvGraphicFramePr/>
      </xdr:nvGraphicFramePr>
      <xdr:xfrm>
        <a:off x="2219325" y="11220450"/>
        <a:ext cx="52959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pays%20produit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NPIP\Escritorio\copie%20mini%20disc%20jaune\joe\Guinea%20Bissau\Guinea-Bissau\Guinea%20Bissau_mdb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NPIP\Escritorio\copie%20mini%20disc%20jaune\MDBSTAT\MDBS\AFDB\summary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NPIP\Escritorio\copie%20mini%20disc%20jaune\Personal\Ldrive\debt_Data\Template\ER_COD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NPIP\Escritorio\copie%20mini%20disc%20jaune\TEMP\DSAtblEmily02-0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NPIP\Escritorio\copie%20mini%20disc%20jaune\DATA\SEN\Bopfiles\SNBOPlas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NPIP\Escritorio\copie%20mini%20disc%20jaune\WIN\TEMP\Cam_IDAassist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NPIP\Escritorio\copie%20mini%20disc%20jaune\My%20Documents\Temp\BurkinaFaso\premission\DSARept2_kk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NPIP\Escritorio\copie%20mini%20disc%20jaune\BOARD\BENIN\Decion%20Pt\HIPC%20table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NPIP\Escritorio\copie%20mini%20disc%20jaune\Docs\O-DRIVE\JM\BEN\HIPC\excelfiles\with%20libya\BN-DSA-Kad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NPIP\Escritorio\copie%20mini%20disc%20jaune\stplocal\stp.b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nuaires%20statistiques\Annuaire%2095-05%20Donn&#233;es%20de%20base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NPIP\Escritorio\copie%20mini%20disc%20jaune\WIN\TEMP\Stproj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NPIP\Escritorio\copie%20mini%20disc%20jaune\My%20Documents\Archives-Work\STDSA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es%20Documents\memau\Documentation\Memau_macro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Base%20de%20donn&#233;es\DONNEES\Donn&#233;es%20socio-&#233;conomiques\Conjoncture%20internationale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Base%20de%20donn&#233;es\Base%20de%20donn&#233;es%20economiques\Donn&#233;es%20Conjoncture%20Mensuelles\Conjoncture%20internationale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MRT\MRFISC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laty\Local%20Settings\Temporary%20Internet%20Files\OLK21E\DATA\MRT\MRREAL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laty\Local%20Settings\Temporary%20Internet%20Files\OLK21E\Documents%20and%20Settings\GIRADIAN\Local%20Settings\Temporary%20Internet%20Files\OLK3A\SA%20Final%20version%20Apr%2014%20Mon%20and%20boo%20t22-34%20(2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MRT\Book2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laty\Local%20Settings\Temporary%20Internet%20Files\OLK21E\GiorgiaworkIMF\PDR\Mauritania\Briefing%20paper%20for%20Article%20IV%20mission\MR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NPIP\Escritorio\copie%20mini%20disc%20jaune\Mes%20documents\documents%20r&#233;my\base%20de%20donn&#233;es\annuaire%20statistique%201990-2001\base%20de%20donn&#233;es\annuaire%20statistique%201990-2001\DATOSFIN2001-V0%20mod%20rem%205-05-0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ook2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ocuments%20and%20Settings\galbertin\Desktop\BOP_Giorgia_3%20Fev%2005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ocuments%20and%20Settings\rprice\Local%20Settings\Temporary%20Internet%20Files\OLK6\Debt%20ratios%20to%20exports---baseline%20and%20stress%20tests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laty\Local%20Settings\Temporary%20Internet%20Files\OLK21E\Documents%20and%20Settings\JWIECZOREK\Local%20Settings\Temporary%20Internet%20Files\OLK5\MRREAL%20brief%20nov%20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3s\med1\DATA\DZA\GRAPHS\SR_2001\reer(staff%20report)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ATA\MRT\Current\MRBOP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DATA\MRT\Archive\GAS\G682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AMeier\My%20Documents\MRT\MRT%20debt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NPIP\Escritorio\copie%20mini%20disc%20jaune\Mes%20Documents\MAM\DATOS2001\GQSE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NPIP\Escritorio\copie%20mini%20disc%20jaune\Documents%20and%20Settings\Administrateur\Mes%20documents\DATOS\bench.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NPIP\Escritorio\copie%20mini%20disc%20jaune\Cameroon\DSA\Cam_Relief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NPIP\Escritorio\copie%20mini%20disc%20jaune\WIN\TEMP\stan-tab99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NPIP\Escritorio\copie%20mini%20disc%20jaune\TEMP\BOP97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NPIP\Escritorio\copie%20mini%20disc%20jaune\TEMP\DEBT97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nthèse produits par pays"/>
      <sheetName val="type"/>
    </sheetNames>
    <sheetDataSet>
      <sheetData sheetId="0">
        <row r="31">
          <cell r="B31">
            <v>676931855</v>
          </cell>
        </row>
        <row r="32">
          <cell r="B32">
            <v>592117524</v>
          </cell>
        </row>
        <row r="33">
          <cell r="B33">
            <v>47925951</v>
          </cell>
        </row>
        <row r="35">
          <cell r="B35">
            <v>87443241</v>
          </cell>
        </row>
        <row r="36">
          <cell r="B36">
            <v>1022161086</v>
          </cell>
        </row>
        <row r="37">
          <cell r="B37">
            <v>18543886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bt"/>
      <sheetName val="amort"/>
      <sheetName val="terms"/>
      <sheetName val="int"/>
      <sheetName val="dod"/>
      <sheetName val="arr"/>
      <sheetName val="ds"/>
      <sheetName val="npv"/>
      <sheetName val="int$"/>
      <sheetName val="amort$"/>
      <sheetName val="dod$"/>
      <sheetName val="arr$"/>
      <sheetName val="ds$"/>
      <sheetName val="npv$"/>
      <sheetName val="ir"/>
      <sheetName val="er"/>
      <sheetName val="cirr_all"/>
      <sheetName val="cirr"/>
      <sheetName val="info"/>
      <sheetName val="pvtReport"/>
      <sheetName val="pvtSource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pv"/>
      <sheetName val="dod"/>
      <sheetName val="ds"/>
      <sheetName val="arr"/>
      <sheetName val="#REF"/>
      <sheetName val="NPV1"/>
      <sheetName val="ds-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er"/>
      <sheetName val="codes"/>
      <sheetName val="template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hart 1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1"/>
      <sheetName val="Table10"/>
      <sheetName val="HIPCAss"/>
      <sheetName val="AssumpE"/>
      <sheetName val="DebtservE2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oadmap"/>
      <sheetName val="Input"/>
      <sheetName val="AssBOP"/>
      <sheetName val="C"/>
      <sheetName val="WEO-TRE"/>
      <sheetName val="Exp"/>
      <sheetName val="Imp"/>
      <sheetName val="ToT"/>
      <sheetName val="BOP"/>
      <sheetName val="SRBOP"/>
      <sheetName val="SRBOP GDP"/>
      <sheetName val="E"/>
      <sheetName val="F"/>
      <sheetName val="G"/>
      <sheetName val="WETA"/>
      <sheetName val="I"/>
      <sheetName val="Fin Needs"/>
      <sheetName val="An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Terms"/>
      <sheetName val="Int"/>
      <sheetName val="info"/>
      <sheetName val="Amort"/>
      <sheetName val="Relief"/>
      <sheetName val="Summary"/>
    </sheetNames>
    <sheetDataSet>
      <sheetData sheetId="3">
        <row r="5">
          <cell r="A5" t="str">
            <v>IDA40</v>
          </cell>
          <cell r="B5">
            <v>0.02</v>
          </cell>
          <cell r="C5">
            <v>0.02</v>
          </cell>
          <cell r="D5">
            <v>0.02</v>
          </cell>
          <cell r="E5">
            <v>0.02</v>
          </cell>
          <cell r="F5">
            <v>0.02</v>
          </cell>
          <cell r="G5">
            <v>0.02</v>
          </cell>
          <cell r="H5">
            <v>0.02</v>
          </cell>
          <cell r="I5">
            <v>0.02</v>
          </cell>
          <cell r="J5">
            <v>0.02</v>
          </cell>
          <cell r="K5">
            <v>0.02</v>
          </cell>
          <cell r="L5">
            <v>0.04</v>
          </cell>
          <cell r="M5">
            <v>0.04</v>
          </cell>
          <cell r="N5">
            <v>0.04</v>
          </cell>
          <cell r="O5">
            <v>0.04</v>
          </cell>
          <cell r="P5">
            <v>0.04</v>
          </cell>
          <cell r="Q5">
            <v>0.04</v>
          </cell>
          <cell r="R5">
            <v>0.04</v>
          </cell>
          <cell r="S5">
            <v>0.04</v>
          </cell>
          <cell r="T5">
            <v>0.04</v>
          </cell>
          <cell r="U5">
            <v>0.04</v>
          </cell>
          <cell r="V5">
            <v>0.04</v>
          </cell>
          <cell r="W5">
            <v>0.04</v>
          </cell>
          <cell r="X5">
            <v>0.04</v>
          </cell>
          <cell r="Y5">
            <v>0.04</v>
          </cell>
          <cell r="Z5">
            <v>0.04</v>
          </cell>
          <cell r="AA5">
            <v>0.04</v>
          </cell>
          <cell r="AB5">
            <v>0.04</v>
          </cell>
          <cell r="AC5">
            <v>0.04</v>
          </cell>
          <cell r="AD5">
            <v>0.04</v>
          </cell>
          <cell r="AE5">
            <v>0.04</v>
          </cell>
        </row>
        <row r="6">
          <cell r="A6" t="str">
            <v>IDA40a</v>
          </cell>
          <cell r="B6">
            <v>0.01</v>
          </cell>
          <cell r="C6">
            <v>0.02</v>
          </cell>
          <cell r="D6">
            <v>0.02</v>
          </cell>
          <cell r="E6">
            <v>0.02</v>
          </cell>
          <cell r="F6">
            <v>0.02</v>
          </cell>
          <cell r="G6">
            <v>0.02</v>
          </cell>
          <cell r="H6">
            <v>0.02</v>
          </cell>
          <cell r="I6">
            <v>0.02</v>
          </cell>
          <cell r="J6">
            <v>0.02</v>
          </cell>
          <cell r="K6">
            <v>0.02</v>
          </cell>
          <cell r="L6">
            <v>0.03</v>
          </cell>
          <cell r="M6">
            <v>0.04</v>
          </cell>
          <cell r="N6">
            <v>0.04</v>
          </cell>
          <cell r="O6">
            <v>0.04</v>
          </cell>
          <cell r="P6">
            <v>0.04</v>
          </cell>
          <cell r="Q6">
            <v>0.04</v>
          </cell>
          <cell r="R6">
            <v>0.04</v>
          </cell>
          <cell r="S6">
            <v>0.04</v>
          </cell>
          <cell r="T6">
            <v>0.04</v>
          </cell>
          <cell r="U6">
            <v>0.04</v>
          </cell>
          <cell r="V6">
            <v>0.04</v>
          </cell>
          <cell r="W6">
            <v>0.04</v>
          </cell>
          <cell r="X6">
            <v>0.04</v>
          </cell>
          <cell r="Y6">
            <v>0.04</v>
          </cell>
          <cell r="Z6">
            <v>0.04</v>
          </cell>
          <cell r="AA6">
            <v>0.04</v>
          </cell>
          <cell r="AB6">
            <v>0.04</v>
          </cell>
          <cell r="AC6">
            <v>0.04</v>
          </cell>
          <cell r="AD6">
            <v>0.04</v>
          </cell>
          <cell r="AE6">
            <v>0.04</v>
          </cell>
          <cell r="AF6">
            <v>0.02</v>
          </cell>
        </row>
        <row r="7">
          <cell r="A7" t="str">
            <v>IDA50</v>
          </cell>
          <cell r="B7">
            <v>0.01</v>
          </cell>
          <cell r="C7">
            <v>0.01</v>
          </cell>
          <cell r="D7">
            <v>0.01</v>
          </cell>
          <cell r="E7">
            <v>0.01</v>
          </cell>
          <cell r="F7">
            <v>0.01</v>
          </cell>
          <cell r="G7">
            <v>0.01</v>
          </cell>
          <cell r="H7">
            <v>0.01</v>
          </cell>
          <cell r="I7">
            <v>0.01</v>
          </cell>
          <cell r="J7">
            <v>0.01</v>
          </cell>
          <cell r="K7">
            <v>0.01</v>
          </cell>
          <cell r="L7">
            <v>0.03</v>
          </cell>
          <cell r="M7">
            <v>0.03</v>
          </cell>
          <cell r="N7">
            <v>0.03</v>
          </cell>
          <cell r="O7">
            <v>0.03</v>
          </cell>
          <cell r="P7">
            <v>0.03</v>
          </cell>
          <cell r="Q7">
            <v>0.03</v>
          </cell>
          <cell r="R7">
            <v>0.03</v>
          </cell>
          <cell r="S7">
            <v>0.03</v>
          </cell>
          <cell r="T7">
            <v>0.03</v>
          </cell>
          <cell r="U7">
            <v>0.03</v>
          </cell>
          <cell r="V7">
            <v>0.03</v>
          </cell>
          <cell r="W7">
            <v>0.03</v>
          </cell>
          <cell r="X7">
            <v>0.03</v>
          </cell>
          <cell r="Y7">
            <v>0.03</v>
          </cell>
          <cell r="Z7">
            <v>0.03</v>
          </cell>
          <cell r="AA7">
            <v>0.03</v>
          </cell>
          <cell r="AB7">
            <v>0.03</v>
          </cell>
          <cell r="AC7">
            <v>0.03</v>
          </cell>
          <cell r="AD7">
            <v>0.03</v>
          </cell>
          <cell r="AE7">
            <v>0.03</v>
          </cell>
          <cell r="AF7">
            <v>0.03</v>
          </cell>
          <cell r="AG7">
            <v>0.03</v>
          </cell>
          <cell r="AH7">
            <v>0.03</v>
          </cell>
          <cell r="AI7">
            <v>0.03</v>
          </cell>
          <cell r="AJ7">
            <v>0.03</v>
          </cell>
          <cell r="AK7">
            <v>0.03</v>
          </cell>
          <cell r="AL7">
            <v>0.03</v>
          </cell>
          <cell r="AM7">
            <v>0.03</v>
          </cell>
          <cell r="AN7">
            <v>0.03</v>
          </cell>
          <cell r="AO7">
            <v>0.03</v>
          </cell>
        </row>
        <row r="8">
          <cell r="A8" t="str">
            <v>IDA50a</v>
          </cell>
          <cell r="B8">
            <v>0.005</v>
          </cell>
          <cell r="C8">
            <v>0.01</v>
          </cell>
          <cell r="D8">
            <v>0.01</v>
          </cell>
          <cell r="E8">
            <v>0.01</v>
          </cell>
          <cell r="F8">
            <v>0.01</v>
          </cell>
          <cell r="G8">
            <v>0.01</v>
          </cell>
          <cell r="H8">
            <v>0.01</v>
          </cell>
          <cell r="I8">
            <v>0.01</v>
          </cell>
          <cell r="J8">
            <v>0.01</v>
          </cell>
          <cell r="K8">
            <v>0.01</v>
          </cell>
          <cell r="L8">
            <v>0.02</v>
          </cell>
          <cell r="M8">
            <v>0.03</v>
          </cell>
          <cell r="N8">
            <v>0.03</v>
          </cell>
          <cell r="O8">
            <v>0.03</v>
          </cell>
          <cell r="P8">
            <v>0.03</v>
          </cell>
          <cell r="Q8">
            <v>0.03</v>
          </cell>
          <cell r="R8">
            <v>0.03</v>
          </cell>
          <cell r="S8">
            <v>0.03</v>
          </cell>
          <cell r="T8">
            <v>0.03</v>
          </cell>
          <cell r="U8">
            <v>0.03</v>
          </cell>
          <cell r="V8">
            <v>0.03</v>
          </cell>
          <cell r="W8">
            <v>0.03</v>
          </cell>
          <cell r="X8">
            <v>0.03</v>
          </cell>
          <cell r="Y8">
            <v>0.03</v>
          </cell>
          <cell r="Z8">
            <v>0.03</v>
          </cell>
          <cell r="AA8">
            <v>0.03</v>
          </cell>
          <cell r="AB8">
            <v>0.03</v>
          </cell>
          <cell r="AC8">
            <v>0.03</v>
          </cell>
          <cell r="AD8">
            <v>0.03</v>
          </cell>
          <cell r="AE8">
            <v>0.03</v>
          </cell>
          <cell r="AF8">
            <v>0.03</v>
          </cell>
          <cell r="AG8">
            <v>0.03</v>
          </cell>
          <cell r="AH8">
            <v>0.03</v>
          </cell>
          <cell r="AI8">
            <v>0.03</v>
          </cell>
          <cell r="AJ8">
            <v>0.03</v>
          </cell>
          <cell r="AK8">
            <v>0.03</v>
          </cell>
          <cell r="AL8">
            <v>0.03</v>
          </cell>
          <cell r="AM8">
            <v>0.03</v>
          </cell>
          <cell r="AN8">
            <v>0.03</v>
          </cell>
          <cell r="AO8">
            <v>0.03</v>
          </cell>
          <cell r="AP8">
            <v>0.015</v>
          </cell>
        </row>
        <row r="9">
          <cell r="A9" t="str">
            <v>Naples DRa</v>
          </cell>
          <cell r="B9">
            <v>0.0012</v>
          </cell>
          <cell r="C9">
            <v>0.0048</v>
          </cell>
          <cell r="D9">
            <v>0.0086</v>
          </cell>
          <cell r="E9">
            <v>0.0128</v>
          </cell>
          <cell r="F9">
            <v>0.0176</v>
          </cell>
          <cell r="G9">
            <v>0.023</v>
          </cell>
          <cell r="H9">
            <v>0.0288</v>
          </cell>
          <cell r="I9">
            <v>0.0356</v>
          </cell>
          <cell r="J9">
            <v>0.0432</v>
          </cell>
          <cell r="K9">
            <v>0.051399999999999994</v>
          </cell>
          <cell r="L9">
            <v>0.061</v>
          </cell>
          <cell r="M9">
            <v>0.07139999999999999</v>
          </cell>
          <cell r="N9">
            <v>0.083</v>
          </cell>
          <cell r="O9">
            <v>0.0962</v>
          </cell>
          <cell r="P9">
            <v>0.1106</v>
          </cell>
          <cell r="Q9">
            <v>0.1266</v>
          </cell>
          <cell r="R9">
            <v>0.1446</v>
          </cell>
          <cell r="S9">
            <v>0.0796</v>
          </cell>
        </row>
        <row r="10">
          <cell r="A10" t="str">
            <v>Naples DSR</v>
          </cell>
          <cell r="B10">
            <v>0.0033</v>
          </cell>
          <cell r="C10">
            <v>0.0039000000000000003</v>
          </cell>
          <cell r="D10">
            <v>0.0043</v>
          </cell>
          <cell r="E10">
            <v>0.0049</v>
          </cell>
          <cell r="F10">
            <v>0.0055000000000000005</v>
          </cell>
          <cell r="G10">
            <v>0.0062</v>
          </cell>
          <cell r="H10">
            <v>0.0068000000000000005</v>
          </cell>
          <cell r="I10">
            <v>0.0077</v>
          </cell>
          <cell r="J10">
            <v>0.0086</v>
          </cell>
          <cell r="K10">
            <v>0.0096</v>
          </cell>
          <cell r="L10">
            <v>0.010700000000000001</v>
          </cell>
          <cell r="M10">
            <v>0.011899999999999999</v>
          </cell>
          <cell r="N10">
            <v>0.0132</v>
          </cell>
          <cell r="O10">
            <v>0.0146</v>
          </cell>
          <cell r="P10">
            <v>0.016200000000000003</v>
          </cell>
          <cell r="Q10">
            <v>0.018000000000000002</v>
          </cell>
          <cell r="R10">
            <v>0.0199</v>
          </cell>
          <cell r="S10">
            <v>0.022099999999999998</v>
          </cell>
          <cell r="T10">
            <v>0.0245</v>
          </cell>
          <cell r="U10">
            <v>0.0271</v>
          </cell>
          <cell r="V10">
            <v>0.03</v>
          </cell>
          <cell r="W10">
            <v>0.0332</v>
          </cell>
          <cell r="X10">
            <v>0.036699999999999997</v>
          </cell>
          <cell r="Y10">
            <v>0.0406</v>
          </cell>
          <cell r="Z10">
            <v>0.0449</v>
          </cell>
          <cell r="AA10">
            <v>0.0496</v>
          </cell>
          <cell r="AB10">
            <v>0.0548</v>
          </cell>
          <cell r="AC10">
            <v>0.0605</v>
          </cell>
          <cell r="AD10">
            <v>0.0668</v>
          </cell>
          <cell r="AE10">
            <v>0.0737</v>
          </cell>
          <cell r="AF10">
            <v>0.0814</v>
          </cell>
          <cell r="AG10">
            <v>0.0898</v>
          </cell>
          <cell r="AH10">
            <v>0.099</v>
          </cell>
        </row>
        <row r="11">
          <cell r="A11" t="str">
            <v>Naples ODAa</v>
          </cell>
          <cell r="B11">
            <v>0.0053</v>
          </cell>
          <cell r="C11">
            <v>0.0115</v>
          </cell>
          <cell r="D11">
            <v>0.0127</v>
          </cell>
          <cell r="E11">
            <v>0.0139</v>
          </cell>
          <cell r="F11">
            <v>0.0154</v>
          </cell>
          <cell r="G11">
            <v>0.017</v>
          </cell>
          <cell r="H11">
            <v>0.0187</v>
          </cell>
          <cell r="I11">
            <v>0.020499999999999997</v>
          </cell>
          <cell r="J11">
            <v>0.0227</v>
          </cell>
          <cell r="K11">
            <v>0.025</v>
          </cell>
          <cell r="L11">
            <v>0.0275</v>
          </cell>
          <cell r="M11">
            <v>0.0304</v>
          </cell>
          <cell r="N11">
            <v>0.0335</v>
          </cell>
          <cell r="O11">
            <v>0.0369</v>
          </cell>
          <cell r="P11">
            <v>0.0407</v>
          </cell>
          <cell r="Q11">
            <v>0.0449</v>
          </cell>
          <cell r="R11">
            <v>0.049400000000000006</v>
          </cell>
          <cell r="S11">
            <v>0.0545</v>
          </cell>
          <cell r="T11">
            <v>0.0601</v>
          </cell>
          <cell r="U11">
            <v>0.0663</v>
          </cell>
          <cell r="V11">
            <v>0.0731</v>
          </cell>
          <cell r="W11">
            <v>0.0806</v>
          </cell>
          <cell r="X11">
            <v>0.0888</v>
          </cell>
          <cell r="Y11">
            <v>0.098</v>
          </cell>
          <cell r="Z11">
            <v>0.0526</v>
          </cell>
        </row>
        <row r="12">
          <cell r="A12" t="str">
            <v>Naples ODA</v>
          </cell>
          <cell r="B12">
            <v>0.0109</v>
          </cell>
          <cell r="C12">
            <v>0.0121</v>
          </cell>
          <cell r="D12">
            <v>0.013300000000000001</v>
          </cell>
          <cell r="E12">
            <v>0.0146</v>
          </cell>
          <cell r="F12">
            <v>0.016200000000000003</v>
          </cell>
          <cell r="G12">
            <v>0.0178</v>
          </cell>
          <cell r="H12">
            <v>0.0196</v>
          </cell>
          <cell r="I12">
            <v>0.0216</v>
          </cell>
          <cell r="J12">
            <v>0.023799999999999998</v>
          </cell>
          <cell r="K12">
            <v>0.0262</v>
          </cell>
          <cell r="L12">
            <v>0.028900000000000002</v>
          </cell>
          <cell r="M12">
            <v>0.0319</v>
          </cell>
          <cell r="N12">
            <v>0.0352</v>
          </cell>
          <cell r="O12">
            <v>0.0388</v>
          </cell>
          <cell r="P12">
            <v>0.042699999999999995</v>
          </cell>
          <cell r="Q12">
            <v>0.0471</v>
          </cell>
          <cell r="R12">
            <v>0.0519</v>
          </cell>
          <cell r="S12">
            <v>0.0572</v>
          </cell>
          <cell r="T12">
            <v>0.06309999999999999</v>
          </cell>
          <cell r="U12">
            <v>0.0697</v>
          </cell>
          <cell r="V12">
            <v>0.0767</v>
          </cell>
          <cell r="W12">
            <v>0.08460000000000001</v>
          </cell>
          <cell r="X12">
            <v>0.0933</v>
          </cell>
          <cell r="Y12">
            <v>0.10279999999999999</v>
          </cell>
        </row>
        <row r="13">
          <cell r="A13" t="str">
            <v>Naples DR</v>
          </cell>
          <cell r="B13">
            <v>0.0032</v>
          </cell>
          <cell r="C13">
            <v>0.0066</v>
          </cell>
          <cell r="D13">
            <v>0.0106</v>
          </cell>
          <cell r="E13">
            <v>0.0152</v>
          </cell>
          <cell r="F13">
            <v>0.0202</v>
          </cell>
          <cell r="G13">
            <v>0.0258</v>
          </cell>
          <cell r="H13">
            <v>0.0322</v>
          </cell>
          <cell r="I13">
            <v>0.0392</v>
          </cell>
          <cell r="J13">
            <v>0.0472</v>
          </cell>
          <cell r="K13">
            <v>0.055999999999999994</v>
          </cell>
          <cell r="L13">
            <v>0.0662</v>
          </cell>
          <cell r="M13">
            <v>0.077</v>
          </cell>
          <cell r="N13">
            <v>0.0894</v>
          </cell>
          <cell r="O13">
            <v>0.1032</v>
          </cell>
          <cell r="P13">
            <v>0.1184</v>
          </cell>
          <cell r="Q13">
            <v>0.1354</v>
          </cell>
          <cell r="R13">
            <v>0.1542</v>
          </cell>
        </row>
        <row r="14">
          <cell r="A14" t="str">
            <v>Naples DSRa</v>
          </cell>
          <cell r="B14">
            <v>0.02</v>
          </cell>
          <cell r="C14">
            <v>0.04</v>
          </cell>
          <cell r="D14">
            <v>0.06</v>
          </cell>
          <cell r="E14">
            <v>0.08</v>
          </cell>
          <cell r="F14">
            <v>0.1</v>
          </cell>
          <cell r="G14">
            <v>0.12</v>
          </cell>
          <cell r="H14">
            <v>0.14</v>
          </cell>
          <cell r="I14">
            <v>0.16</v>
          </cell>
          <cell r="J14">
            <v>0.18</v>
          </cell>
          <cell r="K14">
            <v>0.1</v>
          </cell>
        </row>
        <row r="15">
          <cell r="A15" t="str">
            <v>PR02</v>
          </cell>
          <cell r="B15">
            <v>0.005</v>
          </cell>
          <cell r="C15">
            <v>0.01</v>
          </cell>
          <cell r="D15">
            <v>0.03</v>
          </cell>
          <cell r="E15">
            <v>0.05</v>
          </cell>
          <cell r="F15">
            <v>0.07</v>
          </cell>
          <cell r="G15">
            <v>0.09</v>
          </cell>
          <cell r="H15">
            <v>0.11</v>
          </cell>
          <cell r="I15">
            <v>0.13</v>
          </cell>
          <cell r="J15">
            <v>0.15</v>
          </cell>
          <cell r="K15">
            <v>0.17</v>
          </cell>
          <cell r="L15">
            <v>0.185</v>
          </cell>
        </row>
        <row r="16">
          <cell r="A16" t="str">
            <v>PR03</v>
          </cell>
          <cell r="B16">
            <v>0.1</v>
          </cell>
          <cell r="C16">
            <v>0.1</v>
          </cell>
          <cell r="D16">
            <v>0.1</v>
          </cell>
          <cell r="E16">
            <v>0.1</v>
          </cell>
          <cell r="F16">
            <v>0.1</v>
          </cell>
          <cell r="G16">
            <v>0.1</v>
          </cell>
          <cell r="H16">
            <v>0.1</v>
          </cell>
          <cell r="I16">
            <v>0.1</v>
          </cell>
          <cell r="J16">
            <v>0.1</v>
          </cell>
          <cell r="K16">
            <v>0.1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able1"/>
      <sheetName val="Table2"/>
      <sheetName val="Table3"/>
      <sheetName val="Table4"/>
      <sheetName val="Table5"/>
      <sheetName val="Before"/>
      <sheetName val="After"/>
      <sheetName val="NEW-ALL"/>
      <sheetName val="old-ida"/>
      <sheetName val="NEW-IDA"/>
      <sheetName val="gap-ida"/>
      <sheetName val="NEW-IMF"/>
      <sheetName val="old-fad"/>
      <sheetName val="NEW-FAD"/>
      <sheetName val="old-othmult"/>
      <sheetName val="NEW-OTHMULT"/>
      <sheetName val="old-bil"/>
      <sheetName val="NEW-BIL"/>
    </sheetNames>
    <sheetDataSet>
      <sheetData sheetId="4">
        <row r="1">
          <cell r="A1" t="str">
            <v>Table 5.  Discount Rate and Exchange Rate Assumptions 1/</v>
          </cell>
        </row>
        <row r="4">
          <cell r="C4" t="str">
            <v>Discount Rates 2/</v>
          </cell>
          <cell r="E4" t="str">
            <v>Exchange Rates 3/</v>
          </cell>
        </row>
        <row r="5">
          <cell r="C5" t="str">
            <v>(in percent)</v>
          </cell>
          <cell r="E5" t="str">
            <v>(per U.S. dollar)</v>
          </cell>
        </row>
        <row r="8">
          <cell r="A8" t="str">
            <v>Currency</v>
          </cell>
        </row>
        <row r="9">
          <cell r="B9" t="str">
            <v>United States Dollar</v>
          </cell>
          <cell r="C9">
            <v>6.23</v>
          </cell>
          <cell r="E9">
            <v>1</v>
          </cell>
        </row>
        <row r="10">
          <cell r="B10" t="str">
            <v>Special Drawing Rights</v>
          </cell>
          <cell r="C10">
            <v>5.250083333333333</v>
          </cell>
          <cell r="E10">
            <v>0.7102121403663275</v>
          </cell>
        </row>
        <row r="11">
          <cell r="B11" t="str">
            <v>CFA Franc</v>
          </cell>
          <cell r="C11">
            <v>5.355</v>
          </cell>
          <cell r="E11">
            <v>562.2096023134816</v>
          </cell>
        </row>
        <row r="12">
          <cell r="B12" t="str">
            <v>European Currency Unit</v>
          </cell>
          <cell r="C12">
            <v>4.995</v>
          </cell>
          <cell r="E12">
            <v>0.8570816370259268</v>
          </cell>
        </row>
        <row r="13">
          <cell r="B13" t="str">
            <v>African Development Fund</v>
          </cell>
          <cell r="C13">
            <v>5.250083333333333</v>
          </cell>
          <cell r="E13">
            <v>0.7102121403663275</v>
          </cell>
        </row>
        <row r="14">
          <cell r="B14" t="str">
            <v>Algerian Dinar</v>
          </cell>
          <cell r="C14">
            <v>5.250083333333333</v>
          </cell>
          <cell r="E14">
            <v>60.353100000000005</v>
          </cell>
        </row>
        <row r="15">
          <cell r="B15" t="str">
            <v>Austrian Shillings</v>
          </cell>
          <cell r="C15">
            <v>5.276666666666666</v>
          </cell>
          <cell r="E15">
            <v>11.747000000000002</v>
          </cell>
        </row>
        <row r="16">
          <cell r="B16" t="str">
            <v>Belgian Franc</v>
          </cell>
          <cell r="C16">
            <v>5.59</v>
          </cell>
          <cell r="E16">
            <v>34.5745</v>
          </cell>
        </row>
        <row r="17">
          <cell r="B17" t="str">
            <v>Canadian Dollar</v>
          </cell>
          <cell r="C17">
            <v>6.248333333333334</v>
          </cell>
          <cell r="E17">
            <v>1.5305000000000002</v>
          </cell>
        </row>
        <row r="18">
          <cell r="B18" t="str">
            <v>Swiss Franc</v>
          </cell>
          <cell r="C18">
            <v>4.05</v>
          </cell>
          <cell r="E18">
            <v>1.3765000000000003</v>
          </cell>
        </row>
        <row r="19">
          <cell r="B19" t="str">
            <v>Chinese Yuan</v>
          </cell>
          <cell r="C19">
            <v>5.250083333333333</v>
          </cell>
          <cell r="E19">
            <v>8.2787</v>
          </cell>
        </row>
        <row r="20">
          <cell r="B20" t="str">
            <v>Deutsche Mark</v>
          </cell>
          <cell r="C20">
            <v>5.16</v>
          </cell>
          <cell r="E20">
            <v>1.6730000000000003</v>
          </cell>
        </row>
        <row r="21">
          <cell r="B21" t="str">
            <v>Danish Kroner</v>
          </cell>
          <cell r="C21">
            <v>5.635</v>
          </cell>
          <cell r="E21">
            <v>6.386500000000001</v>
          </cell>
        </row>
        <row r="22">
          <cell r="B22" t="str">
            <v>Spanish Peseta</v>
          </cell>
          <cell r="C22">
            <v>5.308333333333334</v>
          </cell>
          <cell r="E22">
            <v>142.60699000000002</v>
          </cell>
        </row>
        <row r="23">
          <cell r="B23" t="str">
            <v>Finnish Markaa</v>
          </cell>
          <cell r="C23">
            <v>5.345</v>
          </cell>
          <cell r="E23">
            <v>5.096</v>
          </cell>
        </row>
        <row r="24">
          <cell r="B24" t="str">
            <v>French Franc</v>
          </cell>
          <cell r="C24">
            <v>5.355</v>
          </cell>
          <cell r="E24">
            <v>5.6221000000000005</v>
          </cell>
        </row>
        <row r="25">
          <cell r="B25" t="str">
            <v>Great Britain Sterling</v>
          </cell>
          <cell r="C25">
            <v>6.806666666666666</v>
          </cell>
          <cell r="E25">
            <v>0.6011421701232341</v>
          </cell>
        </row>
        <row r="26">
          <cell r="B26" t="str">
            <v>Irish Punt</v>
          </cell>
          <cell r="C26">
            <v>5.33</v>
          </cell>
          <cell r="E26">
            <v>0.6723593088146305</v>
          </cell>
        </row>
        <row r="27">
          <cell r="B27" t="str">
            <v>Italian Lira</v>
          </cell>
          <cell r="C27">
            <v>5.576666666666665</v>
          </cell>
          <cell r="E27">
            <v>1653.1</v>
          </cell>
        </row>
        <row r="28">
          <cell r="B28" t="str">
            <v>Japanese Yen</v>
          </cell>
          <cell r="C28">
            <v>2.2166666666666663</v>
          </cell>
          <cell r="E28">
            <v>115.6</v>
          </cell>
        </row>
        <row r="29">
          <cell r="B29" t="str">
            <v>Kuwaiti Dinar</v>
          </cell>
          <cell r="C29">
            <v>5.25</v>
          </cell>
          <cell r="E29">
            <v>0.30155996972337906</v>
          </cell>
        </row>
        <row r="30">
          <cell r="B30" t="str">
            <v>Luxembourg Franc</v>
          </cell>
          <cell r="C30">
            <v>5.59</v>
          </cell>
          <cell r="E30">
            <v>34.5745</v>
          </cell>
        </row>
        <row r="31">
          <cell r="B31" t="str">
            <v>Norwegian Kroner</v>
          </cell>
          <cell r="C31">
            <v>6.538333333333333</v>
          </cell>
          <cell r="E31">
            <v>7.6</v>
          </cell>
        </row>
        <row r="32">
          <cell r="B32" t="str">
            <v>Netherland Guilders</v>
          </cell>
          <cell r="C32">
            <v>5.783333333333334</v>
          </cell>
          <cell r="E32">
            <v>1.8888000000000005</v>
          </cell>
        </row>
        <row r="33">
          <cell r="B33" t="str">
            <v>Portugese Peseta</v>
          </cell>
          <cell r="C33">
            <v>5.25</v>
          </cell>
          <cell r="E33">
            <v>171.82899</v>
          </cell>
        </row>
        <row r="34">
          <cell r="B34" t="str">
            <v>Saudi Arabian Rial</v>
          </cell>
          <cell r="C34">
            <v>5.250083333333333</v>
          </cell>
          <cell r="E34">
            <v>3.745</v>
          </cell>
        </row>
        <row r="35">
          <cell r="B35" t="str">
            <v>Swedish Kroner</v>
          </cell>
          <cell r="C35">
            <v>5.656666666666666</v>
          </cell>
          <cell r="E35">
            <v>8.061</v>
          </cell>
        </row>
        <row r="36">
          <cell r="B36" t="str">
            <v>Russian Rubble</v>
          </cell>
          <cell r="C36">
            <v>6.23</v>
          </cell>
          <cell r="E36">
            <v>0.6</v>
          </cell>
        </row>
        <row r="41">
          <cell r="A41" t="str">
            <v>1/ Latest actual data available are those for end-1998</v>
          </cell>
        </row>
        <row r="42">
          <cell r="A42" t="str">
            <v>and the country is reporting data on a calendar-year basis.</v>
          </cell>
        </row>
        <row r="43">
          <cell r="A43" t="str">
            <v>2/ The discount rates used are the average Commercial Interest</v>
          </cell>
        </row>
        <row r="44">
          <cell r="A44" t="str">
            <v>Reference Rates for the respective currencies over the six-month period</v>
          </cell>
        </row>
        <row r="45">
          <cell r="A45" t="str">
            <v>prior to the base date (i.e., the end of the period for which actual debt</v>
          </cell>
        </row>
        <row r="46">
          <cell r="A46" t="str">
            <v>and export data are available).</v>
          </cell>
        </row>
        <row r="47">
          <cell r="A47" t="str">
            <v>3/  The exchange rates are those at the base date (i.e., at the end of the</v>
          </cell>
        </row>
        <row r="48">
          <cell r="A48" t="str">
            <v>period for which actual debt and export data are available).</v>
          </cell>
        </row>
        <row r="50">
          <cell r="B50" t="str">
            <v>C:\My Documents\Temp\BurkinaFaso\premission\[DSARept2_kk.xls]Table5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tab 1"/>
      <sheetName val="tab 2"/>
      <sheetName val="tab 3"/>
      <sheetName val="tab 4"/>
      <sheetName val="tab 5"/>
      <sheetName val="tab 6"/>
      <sheetName val="tab 7"/>
      <sheetName val="tab 8"/>
      <sheetName val="tab 9"/>
      <sheetName val="tab 10"/>
      <sheetName val="tab 11"/>
      <sheetName val="tab 12"/>
      <sheetName val="tab 13"/>
      <sheetName val="tab old 14"/>
      <sheetName val="tab 14"/>
      <sheetName val="tmoverpt"/>
      <sheetName val="tab 15"/>
      <sheetName val="tab 16"/>
      <sheetName val="Fig 1"/>
      <sheetName val="Fig 2"/>
      <sheetName val="Fig 3"/>
      <sheetName val="Fig 4"/>
    </sheetNames>
    <sheetDataSet>
      <sheetData sheetId="3">
        <row r="63">
          <cell r="F63">
            <v>398.9246936228485</v>
          </cell>
          <cell r="G63">
            <v>390.3445880054187</v>
          </cell>
          <cell r="H63">
            <v>369.9448389649107</v>
          </cell>
          <cell r="I63">
            <v>416.1884085138263</v>
          </cell>
          <cell r="J63">
            <v>457.0560099167569</v>
          </cell>
          <cell r="K63">
            <v>501.64190103334414</v>
          </cell>
          <cell r="L63">
            <v>547.0889347580019</v>
          </cell>
          <cell r="M63">
            <v>590.91473885821</v>
          </cell>
          <cell r="N63">
            <v>634.1496193907401</v>
          </cell>
          <cell r="O63">
            <v>681.2586056702291</v>
          </cell>
          <cell r="P63">
            <v>732.7143081974946</v>
          </cell>
          <cell r="Q63">
            <v>789.067376501368</v>
          </cell>
          <cell r="R63">
            <v>850.9619932464382</v>
          </cell>
          <cell r="S63">
            <v>919.154704393922</v>
          </cell>
          <cell r="T63">
            <v>994.5373262592627</v>
          </cell>
          <cell r="U63">
            <v>1078.1648367176033</v>
          </cell>
          <cell r="V63">
            <v>1171.2893617536934</v>
          </cell>
          <cell r="W63">
            <v>1275.401618517642</v>
          </cell>
          <cell r="X63">
            <v>1392.2814824314346</v>
          </cell>
          <cell r="Y63">
            <v>1495.9356791310786</v>
          </cell>
          <cell r="Z63">
            <v>1607.4926570315072</v>
          </cell>
        </row>
        <row r="64">
          <cell r="F64">
            <v>388.7068510363944</v>
          </cell>
          <cell r="G64">
            <v>378.085591734578</v>
          </cell>
          <cell r="H64">
            <v>386.40470686439267</v>
          </cell>
          <cell r="I64">
            <v>392.15927849471854</v>
          </cell>
          <cell r="J64">
            <v>414.39641913183124</v>
          </cell>
          <cell r="K64">
            <v>458.2954398213091</v>
          </cell>
          <cell r="L64">
            <v>501.9289485693676</v>
          </cell>
          <cell r="M64">
            <v>546.5485248831852</v>
          </cell>
          <cell r="N64">
            <v>590.7177643356507</v>
          </cell>
          <cell r="O64">
            <v>635.4409879730598</v>
          </cell>
          <cell r="P64">
            <v>682.7075110861546</v>
          </cell>
          <cell r="Q64">
            <v>734.346763456364</v>
          </cell>
          <cell r="R64">
            <v>790.9145593151003</v>
          </cell>
          <cell r="S64">
            <v>853.0613580472427</v>
          </cell>
          <cell r="T64">
            <v>921.5513412998744</v>
          </cell>
          <cell r="U64">
            <v>997.2856224569292</v>
          </cell>
          <cell r="V64">
            <v>1081.3305082435197</v>
          </cell>
          <cell r="W64">
            <v>1174.951938996313</v>
          </cell>
          <cell r="X64">
            <v>1279.65748756759</v>
          </cell>
          <cell r="Y64">
            <v>1387.8729266933851</v>
          </cell>
          <cell r="Z64">
            <v>1498.5699395313402</v>
          </cell>
        </row>
        <row r="65">
          <cell r="F65">
            <v>375.6746533851546</v>
          </cell>
          <cell r="G65">
            <v>369.74278459770113</v>
          </cell>
          <cell r="H65">
            <v>414.54759116296265</v>
          </cell>
          <cell r="I65">
            <v>502.1482478043</v>
          </cell>
          <cell r="J65">
            <v>552.4145305672669</v>
          </cell>
          <cell r="K65">
            <v>605.0345081340056</v>
          </cell>
          <cell r="L65">
            <v>663.3512855998011</v>
          </cell>
          <cell r="M65">
            <v>720.4347058782274</v>
          </cell>
          <cell r="N65">
            <v>782.663236123664</v>
          </cell>
          <cell r="O65">
            <v>850.5206920697492</v>
          </cell>
          <cell r="P65">
            <v>924.5380674180343</v>
          </cell>
          <cell r="Q65">
            <v>1005.298272227948</v>
          </cell>
          <cell r="R65">
            <v>1093.4413583594865</v>
          </cell>
          <cell r="S65">
            <v>1189.670282927563</v>
          </cell>
          <cell r="T65">
            <v>1294.757266130832</v>
          </cell>
          <cell r="U65">
            <v>1409.5508058006405</v>
          </cell>
          <cell r="V65">
            <v>1534.9834176400625</v>
          </cell>
          <cell r="W65">
            <v>1672.080177458019</v>
          </cell>
          <cell r="X65">
            <v>1821.9681498261834</v>
          </cell>
          <cell r="Y65">
            <v>1985.8867965818254</v>
          </cell>
          <cell r="Z65">
            <v>2166.327427421575</v>
          </cell>
        </row>
      </sheetData>
      <sheetData sheetId="15">
        <row r="6">
          <cell r="B6">
            <v>9.789523962449772</v>
          </cell>
          <cell r="C6">
            <v>10.53658041932841</v>
          </cell>
          <cell r="D6">
            <v>12.322014895338034</v>
          </cell>
          <cell r="E6">
            <v>13.931538384991702</v>
          </cell>
          <cell r="F6">
            <v>14.951369510916095</v>
          </cell>
          <cell r="G6">
            <v>15.80741952254721</v>
          </cell>
          <cell r="H6">
            <v>16.824232097421074</v>
          </cell>
          <cell r="I6">
            <v>16.94096252925438</v>
          </cell>
          <cell r="J6">
            <v>17.65175725740374</v>
          </cell>
          <cell r="K6">
            <v>18.0825900496698</v>
          </cell>
          <cell r="L6">
            <v>19.163894967224586</v>
          </cell>
          <cell r="M6">
            <v>19.719354958531532</v>
          </cell>
          <cell r="N6">
            <v>20.4064995562829</v>
          </cell>
          <cell r="O6">
            <v>21.473736747677414</v>
          </cell>
          <cell r="P6">
            <v>21.735440614596104</v>
          </cell>
          <cell r="Q6">
            <v>21.861286384274504</v>
          </cell>
          <cell r="R6">
            <v>22.02367940604901</v>
          </cell>
          <cell r="S6">
            <v>22.09344981098821</v>
          </cell>
          <cell r="T6">
            <v>22.09040657523715</v>
          </cell>
          <cell r="U6">
            <v>21.941000813779468</v>
          </cell>
        </row>
        <row r="7">
          <cell r="B7">
            <v>0</v>
          </cell>
        </row>
        <row r="8">
          <cell r="B8">
            <v>5.7197956309893</v>
          </cell>
          <cell r="C8">
            <v>6.345970319022437</v>
          </cell>
          <cell r="D8">
            <v>8.183251093027085</v>
          </cell>
          <cell r="E8">
            <v>9.85731780907956</v>
          </cell>
          <cell r="F8">
            <v>10.95395657779829</v>
          </cell>
          <cell r="G8">
            <v>11.895350559923006</v>
          </cell>
          <cell r="H8">
            <v>13.002897573446859</v>
          </cell>
          <cell r="I8">
            <v>13.219785008545541</v>
          </cell>
          <cell r="J8">
            <v>14.031852184421894</v>
          </cell>
          <cell r="K8">
            <v>14.571273332766769</v>
          </cell>
          <cell r="L8">
            <v>15.764243565242634</v>
          </cell>
          <cell r="M8">
            <v>16.440573920215503</v>
          </cell>
          <cell r="N8">
            <v>17.25438267586685</v>
          </cell>
          <cell r="O8">
            <v>18.45289360312438</v>
          </cell>
          <cell r="P8">
            <v>18.854611088061823</v>
          </cell>
          <cell r="Q8">
            <v>19.123555347028557</v>
          </cell>
          <cell r="R8">
            <v>19.43089434335634</v>
          </cell>
          <cell r="S8">
            <v>19.64778177845503</v>
          </cell>
          <cell r="T8">
            <v>19.793209551552135</v>
          </cell>
          <cell r="U8">
            <v>19.79320955155213</v>
          </cell>
        </row>
        <row r="9">
          <cell r="B9">
            <v>4.069728331460471</v>
          </cell>
          <cell r="C9">
            <v>4.190610100305972</v>
          </cell>
          <cell r="D9">
            <v>4.138763802310948</v>
          </cell>
          <cell r="E9">
            <v>4.0742205759121415</v>
          </cell>
          <cell r="F9">
            <v>3.9974129331178037</v>
          </cell>
          <cell r="G9">
            <v>3.912068962624204</v>
          </cell>
          <cell r="H9">
            <v>3.821334523974216</v>
          </cell>
          <cell r="I9">
            <v>3.72117752070884</v>
          </cell>
          <cell r="J9">
            <v>3.6199050729818465</v>
          </cell>
          <cell r="K9">
            <v>3.511316716903033</v>
          </cell>
          <cell r="L9">
            <v>3.3996514019819526</v>
          </cell>
          <cell r="M9">
            <v>3.2787810383160307</v>
          </cell>
          <cell r="N9">
            <v>3.1521168804160498</v>
          </cell>
          <cell r="O9">
            <v>3.0208431445530355</v>
          </cell>
          <cell r="P9">
            <v>2.880829526534283</v>
          </cell>
          <cell r="Q9">
            <v>2.7377310372459482</v>
          </cell>
          <cell r="R9">
            <v>2.5927850626926685</v>
          </cell>
          <cell r="S9">
            <v>2.4456680325331823</v>
          </cell>
          <cell r="T9">
            <v>2.2971970236850145</v>
          </cell>
          <cell r="U9">
            <v>2.1477912622273365</v>
          </cell>
        </row>
        <row r="11">
          <cell r="B11">
            <v>9.78952396244977</v>
          </cell>
          <cell r="C11">
            <v>6.550906018760195</v>
          </cell>
          <cell r="D11">
            <v>6.112975925492892</v>
          </cell>
          <cell r="E11">
            <v>6.911463707510645</v>
          </cell>
          <cell r="F11">
            <v>7.417403943242935</v>
          </cell>
          <cell r="G11">
            <v>7.842092044707477</v>
          </cell>
          <cell r="H11">
            <v>8.346534771301979</v>
          </cell>
          <cell r="I11">
            <v>8.404444969076481</v>
          </cell>
          <cell r="J11">
            <v>8.75707163752729</v>
          </cell>
          <cell r="K11">
            <v>8.970808636663019</v>
          </cell>
          <cell r="L11">
            <v>9.507246141833567</v>
          </cell>
          <cell r="M11">
            <v>9.782810940551554</v>
          </cell>
          <cell r="N11">
            <v>10.123704732603034</v>
          </cell>
          <cell r="O11">
            <v>10.653163211041788</v>
          </cell>
          <cell r="P11">
            <v>10.782995016283934</v>
          </cell>
          <cell r="Q11">
            <v>17.472441170832887</v>
          </cell>
          <cell r="R11">
            <v>22.02367940604901</v>
          </cell>
          <cell r="S11">
            <v>22.09344981098821</v>
          </cell>
          <cell r="T11">
            <v>22.09040657523715</v>
          </cell>
          <cell r="U11">
            <v>21.941000813779468</v>
          </cell>
        </row>
        <row r="12">
          <cell r="B12">
            <v>0</v>
          </cell>
        </row>
        <row r="13">
          <cell r="B13">
            <v>5.7197956309893</v>
          </cell>
          <cell r="C13">
            <v>3.94547884639098</v>
          </cell>
          <cell r="D13">
            <v>4.059727029129324</v>
          </cell>
          <cell r="E13">
            <v>4.890234833236065</v>
          </cell>
          <cell r="F13">
            <v>5.434279492253323</v>
          </cell>
          <cell r="G13">
            <v>5.90130690603364</v>
          </cell>
          <cell r="H13">
            <v>6.450763166842448</v>
          </cell>
          <cell r="I13">
            <v>6.558361451746467</v>
          </cell>
          <cell r="J13">
            <v>6.961229581527197</v>
          </cell>
          <cell r="K13">
            <v>7.228837478575068</v>
          </cell>
          <cell r="L13">
            <v>7.8206723670163845</v>
          </cell>
          <cell r="M13">
            <v>8.156201191867378</v>
          </cell>
          <cell r="N13">
            <v>8.559933322814095</v>
          </cell>
          <cell r="O13">
            <v>9.15451696087944</v>
          </cell>
          <cell r="P13">
            <v>9.353809798546859</v>
          </cell>
          <cell r="Q13">
            <v>15.284333680312468</v>
          </cell>
          <cell r="R13">
            <v>19.43089434335634</v>
          </cell>
          <cell r="S13">
            <v>19.64778177845503</v>
          </cell>
          <cell r="T13">
            <v>19.793209551552135</v>
          </cell>
          <cell r="U13">
            <v>19.79320955155213</v>
          </cell>
        </row>
        <row r="14">
          <cell r="B14">
            <v>4.069728331460471</v>
          </cell>
          <cell r="C14">
            <v>2.605427172369215</v>
          </cell>
          <cell r="D14">
            <v>2.053248896363567</v>
          </cell>
          <cell r="E14">
            <v>2.02122887427458</v>
          </cell>
          <cell r="F14">
            <v>1.983124450989612</v>
          </cell>
          <cell r="G14">
            <v>1.9407851386738368</v>
          </cell>
          <cell r="H14">
            <v>1.8957716044595307</v>
          </cell>
          <cell r="I14">
            <v>1.8460835173300143</v>
          </cell>
          <cell r="J14">
            <v>1.7958420560000923</v>
          </cell>
          <cell r="K14">
            <v>1.741971158087951</v>
          </cell>
          <cell r="L14">
            <v>1.6865737748171836</v>
          </cell>
          <cell r="M14">
            <v>1.6266097486841768</v>
          </cell>
          <cell r="N14">
            <v>1.5637714097889395</v>
          </cell>
          <cell r="O14">
            <v>1.4986462501623485</v>
          </cell>
          <cell r="P14">
            <v>1.429185217737074</v>
          </cell>
          <cell r="Q14">
            <v>2.188107490520421</v>
          </cell>
          <cell r="R14">
            <v>2.5927850626926685</v>
          </cell>
          <cell r="S14">
            <v>2.4456680325331823</v>
          </cell>
          <cell r="T14">
            <v>2.2971970236850145</v>
          </cell>
          <cell r="U14">
            <v>2.1477912622273365</v>
          </cell>
        </row>
        <row r="16">
          <cell r="B16">
            <v>0</v>
          </cell>
          <cell r="C16">
            <v>3.985674400568214</v>
          </cell>
          <cell r="D16">
            <v>6.2090389698451425</v>
          </cell>
          <cell r="E16">
            <v>7.020074677481057</v>
          </cell>
          <cell r="F16">
            <v>7.53396556767316</v>
          </cell>
          <cell r="G16">
            <v>7.965327477839733</v>
          </cell>
          <cell r="H16">
            <v>8.477697326119095</v>
          </cell>
          <cell r="I16">
            <v>8.5365175601779</v>
          </cell>
          <cell r="J16">
            <v>8.89468561987645</v>
          </cell>
          <cell r="K16">
            <v>9.111781413006781</v>
          </cell>
          <cell r="L16">
            <v>9.656648825391018</v>
          </cell>
          <cell r="M16">
            <v>9.936544017979978</v>
          </cell>
          <cell r="N16">
            <v>10.282794823679867</v>
          </cell>
          <cell r="O16">
            <v>10.820573536635628</v>
          </cell>
          <cell r="P16">
            <v>10.952445598312174</v>
          </cell>
          <cell r="Q16">
            <v>4.388845213441616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B17">
            <v>0</v>
          </cell>
          <cell r="C17">
            <v>2.4004914726314572</v>
          </cell>
          <cell r="D17">
            <v>4.123524063897761</v>
          </cell>
          <cell r="E17">
            <v>4.967082975843496</v>
          </cell>
          <cell r="F17">
            <v>5.519677085544968</v>
          </cell>
          <cell r="G17">
            <v>5.994043653889366</v>
          </cell>
          <cell r="H17">
            <v>6.552134406604411</v>
          </cell>
          <cell r="I17">
            <v>6.6614235567990745</v>
          </cell>
          <cell r="J17">
            <v>7.070622602894696</v>
          </cell>
          <cell r="K17">
            <v>7.3424358541917005</v>
          </cell>
          <cell r="L17">
            <v>7.943571198226249</v>
          </cell>
          <cell r="M17">
            <v>8.284372728348124</v>
          </cell>
          <cell r="N17">
            <v>8.694449353052756</v>
          </cell>
          <cell r="O17">
            <v>9.298376642244941</v>
          </cell>
          <cell r="P17">
            <v>9.500801289514964</v>
          </cell>
          <cell r="Q17">
            <v>3.8392216667160888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>
            <v>0</v>
          </cell>
          <cell r="C18">
            <v>1.5851829279367569</v>
          </cell>
          <cell r="D18">
            <v>2.0855149059473814</v>
          </cell>
          <cell r="E18">
            <v>2.0529917016375614</v>
          </cell>
          <cell r="F18">
            <v>2.0142884821281917</v>
          </cell>
          <cell r="G18">
            <v>1.9712838239503672</v>
          </cell>
          <cell r="H18">
            <v>1.925562919514685</v>
          </cell>
          <cell r="I18">
            <v>1.8750940033788257</v>
          </cell>
          <cell r="J18">
            <v>1.8240630169817542</v>
          </cell>
          <cell r="K18">
            <v>1.7693455588150817</v>
          </cell>
          <cell r="L18">
            <v>1.713077627164769</v>
          </cell>
          <cell r="M18">
            <v>1.652171289631854</v>
          </cell>
          <cell r="N18">
            <v>1.5883454706271103</v>
          </cell>
          <cell r="O18">
            <v>1.522196894390687</v>
          </cell>
          <cell r="P18">
            <v>1.451644308797209</v>
          </cell>
          <cell r="Q18">
            <v>0.549623546725527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22">
          <cell r="B22">
            <v>0</v>
          </cell>
          <cell r="C22">
            <v>37.82702017114445</v>
          </cell>
          <cell r="D22">
            <v>50.38980250051716</v>
          </cell>
          <cell r="E22">
            <v>50.38980250051716</v>
          </cell>
          <cell r="F22">
            <v>50.38980250051716</v>
          </cell>
          <cell r="G22">
            <v>50.38980250051716</v>
          </cell>
          <cell r="H22">
            <v>50.38980250051716</v>
          </cell>
          <cell r="I22">
            <v>50.38980250051716</v>
          </cell>
          <cell r="J22">
            <v>50.38980250051716</v>
          </cell>
          <cell r="K22">
            <v>50.38980250051716</v>
          </cell>
          <cell r="L22">
            <v>50.38980250051716</v>
          </cell>
          <cell r="M22">
            <v>50.38980250051716</v>
          </cell>
          <cell r="N22">
            <v>50.38980250051716</v>
          </cell>
          <cell r="O22">
            <v>50.38980250051716</v>
          </cell>
          <cell r="P22">
            <v>50.38980250051716</v>
          </cell>
          <cell r="Q22">
            <v>20.075878135875143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4">
          <cell r="C24">
            <v>5.62188928836244</v>
          </cell>
        </row>
        <row r="25">
          <cell r="C25">
            <v>6.65990154282754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able2"/>
      <sheetName val="Table3"/>
      <sheetName val="Table4"/>
      <sheetName val="Table5"/>
      <sheetName val="Assistance"/>
      <sheetName val="burdensh"/>
      <sheetName val="Delivery"/>
      <sheetName val="Indic"/>
      <sheetName val="Creditors(before)"/>
      <sheetName val="Creditors(after)"/>
      <sheetName val="NEW-DEBT"/>
      <sheetName val="NEW-ALL"/>
      <sheetName val="NEW-IDA"/>
      <sheetName val="NEW-IMF"/>
      <sheetName val="NEW-ADF"/>
      <sheetName val="Topup"/>
      <sheetName val="NEW-comm"/>
      <sheetName val="New Borr-Base"/>
      <sheetName val="NEW-OTHMULT"/>
      <sheetName val="NEW-BILAT"/>
      <sheetName val="RepData"/>
      <sheetName val="RepData1(before)"/>
      <sheetName val="RepData1(after)"/>
    </sheetNames>
    <sheetDataSet>
      <sheetData sheetId="1">
        <row r="8">
          <cell r="F8">
            <v>1363.5852905026911</v>
          </cell>
          <cell r="G8">
            <v>1378.2796547770204</v>
          </cell>
          <cell r="H8">
            <v>1396.1436537831044</v>
          </cell>
          <cell r="I8">
            <v>1418.3671964720045</v>
          </cell>
          <cell r="J8">
            <v>1441.3145109404134</v>
          </cell>
          <cell r="K8">
            <v>1466.2170313003462</v>
          </cell>
          <cell r="L8">
            <v>1491.6328031554258</v>
          </cell>
          <cell r="M8">
            <v>1516.4648113450721</v>
          </cell>
          <cell r="N8">
            <v>1538.6180623358205</v>
          </cell>
          <cell r="O8">
            <v>1558.6809702632027</v>
          </cell>
          <cell r="P8">
            <v>1576.4440752219007</v>
          </cell>
          <cell r="Q8">
            <v>1591.5304086205406</v>
          </cell>
          <cell r="R8">
            <v>1603.6686370333723</v>
          </cell>
          <cell r="S8">
            <v>1614.926275036768</v>
          </cell>
          <cell r="T8">
            <v>1624.2740263480116</v>
          </cell>
          <cell r="U8">
            <v>1630.7984153003722</v>
          </cell>
          <cell r="V8">
            <v>1634.1243962733927</v>
          </cell>
          <cell r="W8">
            <v>81.23205838359576</v>
          </cell>
          <cell r="X8">
            <v>85.95403241171802</v>
          </cell>
          <cell r="Y8">
            <v>75.80926395099681</v>
          </cell>
          <cell r="Z8">
            <v>0</v>
          </cell>
          <cell r="AA8">
            <v>0</v>
          </cell>
          <cell r="AB8">
            <v>0</v>
          </cell>
        </row>
        <row r="9">
          <cell r="F9">
            <v>1037.6241811400077</v>
          </cell>
          <cell r="G9">
            <v>1036.894046117518</v>
          </cell>
          <cell r="H9">
            <v>1040.4425037413025</v>
          </cell>
          <cell r="I9">
            <v>1049.5036743233359</v>
          </cell>
          <cell r="J9">
            <v>1061.4723970951072</v>
          </cell>
          <cell r="K9">
            <v>1076.5178359288363</v>
          </cell>
          <cell r="L9">
            <v>1093.3518731977285</v>
          </cell>
          <cell r="M9">
            <v>1110.1239839095974</v>
          </cell>
          <cell r="N9">
            <v>1124.8116680029011</v>
          </cell>
          <cell r="O9">
            <v>1127.4612408615685</v>
          </cell>
          <cell r="P9">
            <v>1128.5336053108394</v>
          </cell>
          <cell r="Q9">
            <v>1128.9515393559632</v>
          </cell>
          <cell r="R9">
            <v>1129.47126666432</v>
          </cell>
          <cell r="S9">
            <v>1131.5235089721477</v>
          </cell>
          <cell r="T9">
            <v>1134.6962353965173</v>
          </cell>
          <cell r="U9">
            <v>1137.6176643704248</v>
          </cell>
          <cell r="V9">
            <v>1140.768209261376</v>
          </cell>
          <cell r="W9">
            <v>766.6703882964867</v>
          </cell>
          <cell r="X9">
            <v>798.5641839542207</v>
          </cell>
          <cell r="Y9">
            <v>788.0046626996839</v>
          </cell>
          <cell r="Z9">
            <v>0</v>
          </cell>
          <cell r="AA9">
            <v>0</v>
          </cell>
          <cell r="AB9">
            <v>0</v>
          </cell>
        </row>
        <row r="10">
          <cell r="F10">
            <v>325.9611093626837</v>
          </cell>
          <cell r="G10">
            <v>341.3856086595023</v>
          </cell>
          <cell r="H10">
            <v>355.7011500418018</v>
          </cell>
          <cell r="I10">
            <v>368.86352214866827</v>
          </cell>
          <cell r="J10">
            <v>379.8421138453062</v>
          </cell>
          <cell r="K10">
            <v>389.6991953715097</v>
          </cell>
          <cell r="L10">
            <v>398.2809299576975</v>
          </cell>
          <cell r="M10">
            <v>406.34082743547515</v>
          </cell>
          <cell r="N10">
            <v>413.8063943329193</v>
          </cell>
          <cell r="O10">
            <v>419.7339037669599</v>
          </cell>
          <cell r="P10">
            <v>424.72640902999285</v>
          </cell>
          <cell r="Q10">
            <v>428.5218480270596</v>
          </cell>
          <cell r="R10">
            <v>430.10527149435575</v>
          </cell>
          <cell r="S10">
            <v>430.1264406893843</v>
          </cell>
          <cell r="T10">
            <v>427.9814310186388</v>
          </cell>
          <cell r="U10">
            <v>424.1422737972799</v>
          </cell>
          <cell r="V10">
            <v>417.76763271463346</v>
          </cell>
          <cell r="W10">
            <v>332.384587655001</v>
          </cell>
          <cell r="X10">
            <v>341.3509022520956</v>
          </cell>
          <cell r="Y10">
            <v>321.6413439928019</v>
          </cell>
          <cell r="Z10">
            <v>0</v>
          </cell>
          <cell r="AA10">
            <v>0</v>
          </cell>
          <cell r="AB10">
            <v>0</v>
          </cell>
        </row>
        <row r="11">
          <cell r="F11">
            <v>263.4200848438095</v>
          </cell>
          <cell r="G11">
            <v>280.0882976778978</v>
          </cell>
          <cell r="H11">
            <v>296.62190978937315</v>
          </cell>
          <cell r="I11">
            <v>312.02306085133546</v>
          </cell>
          <cell r="J11">
            <v>325.2434290651149</v>
          </cell>
          <cell r="K11">
            <v>337.3680583915915</v>
          </cell>
          <cell r="L11">
            <v>348.24535304232575</v>
          </cell>
          <cell r="M11">
            <v>358.63218432063616</v>
          </cell>
          <cell r="N11">
            <v>368.460540716883</v>
          </cell>
          <cell r="O11">
            <v>376.790056819709</v>
          </cell>
          <cell r="P11">
            <v>383.625428827576</v>
          </cell>
          <cell r="Q11">
            <v>388.8348214832124</v>
          </cell>
          <cell r="R11">
            <v>392.2509949715888</v>
          </cell>
          <cell r="S11">
            <v>393.725360947724</v>
          </cell>
          <cell r="T11">
            <v>393.14615120251165</v>
          </cell>
          <cell r="U11">
            <v>390.3695808417681</v>
          </cell>
          <cell r="V11">
            <v>385.19577033885554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F12">
            <v>84.21885587816956</v>
          </cell>
          <cell r="G12">
            <v>103.1521325571087</v>
          </cell>
          <cell r="H12">
            <v>122.2835364845925</v>
          </cell>
          <cell r="I12">
            <v>140.6711064491106</v>
          </cell>
          <cell r="J12">
            <v>158.95041482229752</v>
          </cell>
          <cell r="K12">
            <v>176.6142471896114</v>
          </cell>
          <cell r="L12">
            <v>193.57232257011304</v>
          </cell>
          <cell r="M12">
            <v>209.8071465349916</v>
          </cell>
          <cell r="N12">
            <v>225.31285480769668</v>
          </cell>
          <cell r="O12">
            <v>240.08239473492242</v>
          </cell>
          <cell r="P12">
            <v>254.19985376877463</v>
          </cell>
          <cell r="Q12">
            <v>267.6578556367945</v>
          </cell>
          <cell r="R12">
            <v>280.3575558747419</v>
          </cell>
          <cell r="S12">
            <v>292.2912367174138</v>
          </cell>
          <cell r="T12">
            <v>303.47825327101094</v>
          </cell>
          <cell r="U12">
            <v>313.9105272231781</v>
          </cell>
          <cell r="V12">
            <v>323.5525417653098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F13">
            <v>83.1114609545645</v>
          </cell>
          <cell r="G13">
            <v>102.41386927470533</v>
          </cell>
          <cell r="H13">
            <v>121.91440484339081</v>
          </cell>
          <cell r="I13">
            <v>140.6711064491106</v>
          </cell>
          <cell r="J13">
            <v>158.95041482229752</v>
          </cell>
          <cell r="K13">
            <v>176.6142471896114</v>
          </cell>
          <cell r="L13">
            <v>193.57232257011304</v>
          </cell>
          <cell r="M13">
            <v>209.8071465349916</v>
          </cell>
          <cell r="N13">
            <v>225.31285480769668</v>
          </cell>
          <cell r="O13">
            <v>240.08239473492242</v>
          </cell>
          <cell r="P13">
            <v>254.19985376877463</v>
          </cell>
          <cell r="Q13">
            <v>267.6578556367945</v>
          </cell>
          <cell r="R13">
            <v>280.3575558747419</v>
          </cell>
          <cell r="S13">
            <v>292.2912367174138</v>
          </cell>
          <cell r="T13">
            <v>303.47825327101094</v>
          </cell>
          <cell r="U13">
            <v>313.9105272231781</v>
          </cell>
          <cell r="V13">
            <v>323.5525417653098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11.485825634673922</v>
          </cell>
          <cell r="P14">
            <v>23.18406088106838</v>
          </cell>
          <cell r="Q14">
            <v>34.05702123751777</v>
          </cell>
          <cell r="R14">
            <v>44.092098874696944</v>
          </cell>
          <cell r="S14">
            <v>53.27632537523606</v>
          </cell>
          <cell r="T14">
            <v>61.59635993285549</v>
          </cell>
          <cell r="U14">
            <v>69.03847713266757</v>
          </cell>
          <cell r="V14">
            <v>75.5885542973835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F15">
            <v>1419.039303530856</v>
          </cell>
          <cell r="G15">
            <v>1429.9847790429658</v>
          </cell>
          <cell r="H15">
            <v>1444.1644723752072</v>
          </cell>
          <cell r="I15">
            <v>1463.6271384039937</v>
          </cell>
          <cell r="J15">
            <v>1483.894305072759</v>
          </cell>
          <cell r="K15">
            <v>1506.2020166036145</v>
          </cell>
          <cell r="L15">
            <v>1529.7640883289414</v>
          </cell>
          <cell r="M15">
            <v>1553.4383374916326</v>
          </cell>
          <cell r="N15">
            <v>1574.7409554195156</v>
          </cell>
          <cell r="O15">
            <v>1594.4329872137691</v>
          </cell>
          <cell r="P15">
            <v>1611.971675322329</v>
          </cell>
          <cell r="Q15">
            <v>1627.7964768584814</v>
          </cell>
          <cell r="R15">
            <v>1641.7482411589913</v>
          </cell>
          <cell r="S15">
            <v>1655.0522004035486</v>
          </cell>
          <cell r="T15">
            <v>1666.7046687972258</v>
          </cell>
          <cell r="U15">
            <v>1675.9112640999779</v>
          </cell>
          <cell r="V15">
            <v>1682.2343122150578</v>
          </cell>
          <cell r="W15">
            <v>1180.2870343350835</v>
          </cell>
          <cell r="X15">
            <v>1225.8691186180342</v>
          </cell>
          <cell r="Y15">
            <v>1185.4552706434827</v>
          </cell>
          <cell r="Z15">
            <v>0</v>
          </cell>
          <cell r="AA15">
            <v>0</v>
          </cell>
          <cell r="AB15">
            <v>0</v>
          </cell>
        </row>
        <row r="17">
          <cell r="F17">
            <v>831.7693031994977</v>
          </cell>
          <cell r="G17">
            <v>836.7322791224572</v>
          </cell>
          <cell r="H17">
            <v>844.7941273986978</v>
          </cell>
          <cell r="I17">
            <v>857.2502465717563</v>
          </cell>
          <cell r="J17">
            <v>870.6354861001323</v>
          </cell>
          <cell r="K17">
            <v>886.2674507364417</v>
          </cell>
          <cell r="L17">
            <v>902.8158657714978</v>
          </cell>
          <cell r="M17">
            <v>919.2213176410016</v>
          </cell>
          <cell r="N17">
            <v>933.3398458504424</v>
          </cell>
          <cell r="O17">
            <v>953.1413627149436</v>
          </cell>
          <cell r="P17">
            <v>970.8218086074888</v>
          </cell>
          <cell r="Q17">
            <v>985.9629728400895</v>
          </cell>
          <cell r="R17">
            <v>998.2562087549163</v>
          </cell>
          <cell r="S17">
            <v>1009.7138517527266</v>
          </cell>
          <cell r="T17">
            <v>1019.3280563192552</v>
          </cell>
          <cell r="U17">
            <v>1026.1434427580994</v>
          </cell>
          <cell r="V17">
            <v>1029.7556201388006</v>
          </cell>
          <cell r="W17">
            <v>695.0571660247308</v>
          </cell>
          <cell r="X17">
            <v>726.9396840080641</v>
          </cell>
          <cell r="Y17">
            <v>711.1855764547413</v>
          </cell>
          <cell r="Z17">
            <v>0</v>
          </cell>
          <cell r="AA17">
            <v>0</v>
          </cell>
          <cell r="AB17">
            <v>0</v>
          </cell>
        </row>
        <row r="18">
          <cell r="F18">
            <v>584.445880121981</v>
          </cell>
          <cell r="G18">
            <v>578.2326504917397</v>
          </cell>
          <cell r="H18">
            <v>575.863014594807</v>
          </cell>
          <cell r="I18">
            <v>578.6966903839956</v>
          </cell>
          <cell r="J18">
            <v>584.3181892422936</v>
          </cell>
          <cell r="K18">
            <v>593.0053215151149</v>
          </cell>
          <cell r="L18">
            <v>603.5888561232432</v>
          </cell>
          <cell r="M18">
            <v>614.274815959623</v>
          </cell>
          <cell r="N18">
            <v>623.0257605121662</v>
          </cell>
          <cell r="O18">
            <v>627.2518964297745</v>
          </cell>
          <cell r="P18">
            <v>629.8860986790905</v>
          </cell>
          <cell r="Q18">
            <v>631.7612122178875</v>
          </cell>
          <cell r="R18">
            <v>633.5787002709552</v>
          </cell>
          <cell r="S18">
            <v>636.7426163526936</v>
          </cell>
          <cell r="T18">
            <v>640.8520448175427</v>
          </cell>
          <cell r="U18">
            <v>644.5119158076507</v>
          </cell>
          <cell r="V18">
            <v>648.1640589424569</v>
          </cell>
          <cell r="W18">
            <v>372.752890029144</v>
          </cell>
          <cell r="X18">
            <v>392.98733531668194</v>
          </cell>
          <cell r="Y18">
            <v>398.29087522641015</v>
          </cell>
          <cell r="Z18">
            <v>0</v>
          </cell>
          <cell r="AA18">
            <v>0</v>
          </cell>
          <cell r="AB18">
            <v>0</v>
          </cell>
        </row>
        <row r="19">
          <cell r="F19">
            <v>247.32342307751685</v>
          </cell>
          <cell r="G19">
            <v>258.49962863071767</v>
          </cell>
          <cell r="H19">
            <v>268.93111280389087</v>
          </cell>
          <cell r="I19">
            <v>278.55355618776065</v>
          </cell>
          <cell r="J19">
            <v>286.3172968578384</v>
          </cell>
          <cell r="K19">
            <v>293.262129221327</v>
          </cell>
          <cell r="L19">
            <v>299.22700964825475</v>
          </cell>
          <cell r="M19">
            <v>304.94650168137895</v>
          </cell>
          <cell r="N19">
            <v>310.3140853382761</v>
          </cell>
          <cell r="O19">
            <v>314.400601900261</v>
          </cell>
          <cell r="P19">
            <v>317.79356650418754</v>
          </cell>
          <cell r="Q19">
            <v>320.24876997900435</v>
          </cell>
          <cell r="R19">
            <v>320.76566916416243</v>
          </cell>
          <cell r="S19">
            <v>319.9622111900799</v>
          </cell>
          <cell r="T19">
            <v>317.24122324457</v>
          </cell>
          <cell r="U19">
            <v>313.0522368404373</v>
          </cell>
          <cell r="V19">
            <v>306.55894868444784</v>
          </cell>
          <cell r="W19">
            <v>241.71950436502826</v>
          </cell>
          <cell r="X19">
            <v>248.72662129022578</v>
          </cell>
          <cell r="Y19">
            <v>237.8828090748642</v>
          </cell>
          <cell r="Z19">
            <v>0</v>
          </cell>
          <cell r="AA19">
            <v>0</v>
          </cell>
          <cell r="AB19">
            <v>0</v>
          </cell>
        </row>
        <row r="20">
          <cell r="F20">
            <v>211.38265905742932</v>
          </cell>
          <cell r="G20">
            <v>222.60382551288578</v>
          </cell>
          <cell r="H20">
            <v>234.04381507840858</v>
          </cell>
          <cell r="I20">
            <v>244.73467205022993</v>
          </cell>
          <cell r="J20">
            <v>253.61153536555696</v>
          </cell>
          <cell r="K20">
            <v>261.73857040958814</v>
          </cell>
          <cell r="L20">
            <v>268.9597902123743</v>
          </cell>
          <cell r="M20">
            <v>276.01612483326574</v>
          </cell>
          <cell r="N20">
            <v>282.8087674701271</v>
          </cell>
          <cell r="O20">
            <v>288.4154466821571</v>
          </cell>
          <cell r="P20">
            <v>292.8290875771605</v>
          </cell>
          <cell r="Q20">
            <v>295.9081184241199</v>
          </cell>
          <cell r="R20">
            <v>297.4757693045456</v>
          </cell>
          <cell r="S20">
            <v>297.370009840461</v>
          </cell>
          <cell r="T20">
            <v>295.4650150283261</v>
          </cell>
          <cell r="U20">
            <v>291.6028576612309</v>
          </cell>
          <cell r="V20">
            <v>285.5679688536362</v>
          </cell>
          <cell r="W20">
            <v>241.71950436502826</v>
          </cell>
          <cell r="X20">
            <v>248.72662129022578</v>
          </cell>
          <cell r="Y20">
            <v>237.8828090748642</v>
          </cell>
          <cell r="Z20">
            <v>0</v>
          </cell>
          <cell r="AA20">
            <v>0</v>
          </cell>
          <cell r="AB20">
            <v>0</v>
          </cell>
        </row>
        <row r="21">
          <cell r="F21">
            <v>57.10172118673984</v>
          </cell>
          <cell r="G21">
            <v>69.90911722658909</v>
          </cell>
          <cell r="H21">
            <v>83.24740049067583</v>
          </cell>
          <cell r="I21">
            <v>96.20176197479836</v>
          </cell>
          <cell r="J21">
            <v>109.38419711922177</v>
          </cell>
          <cell r="K21">
            <v>122.28718353937289</v>
          </cell>
          <cell r="L21">
            <v>134.81226783769873</v>
          </cell>
          <cell r="M21">
            <v>146.92859649587197</v>
          </cell>
          <cell r="N21">
            <v>158.615122228132</v>
          </cell>
          <cell r="O21">
            <v>169.84828725056246</v>
          </cell>
          <cell r="P21">
            <v>180.69420396158287</v>
          </cell>
          <cell r="Q21">
            <v>191.1282554717375</v>
          </cell>
          <cell r="R21">
            <v>201.0343177151043</v>
          </cell>
          <cell r="S21">
            <v>210.3819756810221</v>
          </cell>
          <cell r="T21">
            <v>219.16597936581618</v>
          </cell>
          <cell r="U21">
            <v>227.3523178763275</v>
          </cell>
          <cell r="V21">
            <v>234.8764347728728</v>
          </cell>
          <cell r="W21">
            <v>241.71950436502826</v>
          </cell>
          <cell r="X21">
            <v>248.72662129022578</v>
          </cell>
          <cell r="Y21">
            <v>237.8828090748642</v>
          </cell>
          <cell r="Z21">
            <v>0</v>
          </cell>
          <cell r="AA21">
            <v>0</v>
          </cell>
          <cell r="AB21">
            <v>0</v>
          </cell>
        </row>
        <row r="22">
          <cell r="F22">
            <v>55.96484857323019</v>
          </cell>
          <cell r="G22">
            <v>69.16181693139514</v>
          </cell>
          <cell r="H22">
            <v>82.879243884354</v>
          </cell>
          <cell r="I22">
            <v>96.20176197479836</v>
          </cell>
          <cell r="J22">
            <v>109.38419711922177</v>
          </cell>
          <cell r="K22">
            <v>122.28718353937289</v>
          </cell>
          <cell r="L22">
            <v>134.81226783769873</v>
          </cell>
          <cell r="M22">
            <v>146.92859649587197</v>
          </cell>
          <cell r="N22">
            <v>158.615122228132</v>
          </cell>
          <cell r="O22">
            <v>169.84828725056246</v>
          </cell>
          <cell r="P22">
            <v>180.69420396158287</v>
          </cell>
          <cell r="Q22">
            <v>191.1282554717375</v>
          </cell>
          <cell r="R22">
            <v>201.0343177151043</v>
          </cell>
          <cell r="S22">
            <v>210.3819756810221</v>
          </cell>
          <cell r="T22">
            <v>219.16597936581618</v>
          </cell>
          <cell r="U22">
            <v>227.3523178763275</v>
          </cell>
          <cell r="V22">
            <v>234.8764347728728</v>
          </cell>
          <cell r="W22">
            <v>241.71950436502826</v>
          </cell>
          <cell r="X22">
            <v>248.72662129022578</v>
          </cell>
          <cell r="Y22">
            <v>237.8828090748642</v>
          </cell>
          <cell r="Z22">
            <v>0</v>
          </cell>
          <cell r="AA22">
            <v>0</v>
          </cell>
          <cell r="AB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11.48886438490793</v>
          </cell>
          <cell r="P23">
            <v>23.142143424210587</v>
          </cell>
          <cell r="Q23">
            <v>33.95299064319785</v>
          </cell>
          <cell r="R23">
            <v>43.91183931979867</v>
          </cell>
          <cell r="S23">
            <v>53.00902420995296</v>
          </cell>
          <cell r="T23">
            <v>61.234788257142824</v>
          </cell>
          <cell r="U23">
            <v>68.57929011001134</v>
          </cell>
          <cell r="V23">
            <v>75.03261251189564</v>
          </cell>
          <cell r="W23">
            <v>80.5847716305586</v>
          </cell>
          <cell r="X23">
            <v>85.22572740115633</v>
          </cell>
          <cell r="Y23">
            <v>75.01189215346692</v>
          </cell>
          <cell r="Z23">
            <v>0</v>
          </cell>
          <cell r="AA23">
            <v>0</v>
          </cell>
          <cell r="AB23">
            <v>0</v>
          </cell>
        </row>
        <row r="24">
          <cell r="F24">
            <v>930.5819459975778</v>
          </cell>
          <cell r="G24">
            <v>931.3347201719282</v>
          </cell>
          <cell r="H24">
            <v>935.1149317096465</v>
          </cell>
          <cell r="I24">
            <v>944.0722093752279</v>
          </cell>
          <cell r="J24">
            <v>953.9284645205958</v>
          </cell>
          <cell r="K24">
            <v>966.0026438125738</v>
          </cell>
          <cell r="L24">
            <v>979.5969610158243</v>
          </cell>
          <cell r="M24">
            <v>993.6099057066491</v>
          </cell>
          <cell r="N24">
            <v>1005.5122892978229</v>
          </cell>
          <cell r="O24">
            <v>1023.4479503275535</v>
          </cell>
          <cell r="P24">
            <v>1039.2952602011146</v>
          </cell>
          <cell r="Q24">
            <v>1053.4512543469702</v>
          </cell>
          <cell r="R24">
            <v>1065.7562473309997</v>
          </cell>
          <cell r="S24">
            <v>1077.4218086019255</v>
          </cell>
          <cell r="T24">
            <v>1087.4716669427585</v>
          </cell>
          <cell r="U24">
            <v>1095.0769736371328</v>
          </cell>
          <cell r="V24">
            <v>1099.7825215743449</v>
          </cell>
          <cell r="W24">
            <v>695.0571660247308</v>
          </cell>
          <cell r="X24">
            <v>726.9396840080641</v>
          </cell>
          <cell r="Y24">
            <v>711.1855764547413</v>
          </cell>
          <cell r="Z24">
            <v>0</v>
          </cell>
          <cell r="AA24">
            <v>0</v>
          </cell>
          <cell r="AB24">
            <v>0</v>
          </cell>
        </row>
        <row r="27">
          <cell r="F27">
            <v>200.71826511968203</v>
          </cell>
          <cell r="G27">
            <v>182.5748646874387</v>
          </cell>
          <cell r="H27">
            <v>168.3095047230466</v>
          </cell>
          <cell r="I27">
            <v>156.84796638230392</v>
          </cell>
          <cell r="J27">
            <v>147.38603418830488</v>
          </cell>
          <cell r="K27">
            <v>139.4728176983786</v>
          </cell>
          <cell r="L27">
            <v>132.24050579656895</v>
          </cell>
          <cell r="M27">
            <v>125.17537536551329</v>
          </cell>
          <cell r="N27">
            <v>118.00767034288464</v>
          </cell>
          <cell r="O27">
            <v>111.73186473910808</v>
          </cell>
          <cell r="P27">
            <v>105.34647014219706</v>
          </cell>
          <cell r="Q27">
            <v>98.86465327867205</v>
          </cell>
          <cell r="R27">
            <v>92.31739982777822</v>
          </cell>
          <cell r="S27">
            <v>85.93660882974167</v>
          </cell>
          <cell r="T27">
            <v>79.65631946223544</v>
          </cell>
          <cell r="U27">
            <v>73.93641183007234</v>
          </cell>
          <cell r="V27">
            <v>68.71588659124207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F28">
            <v>141.03545618140396</v>
          </cell>
          <cell r="G28">
            <v>126.17028236571468</v>
          </cell>
          <cell r="H28">
            <v>114.72998643257604</v>
          </cell>
          <cell r="I28">
            <v>105.88203316579832</v>
          </cell>
          <cell r="J28">
            <v>98.91664421154586</v>
          </cell>
          <cell r="K28">
            <v>93.32185564653189</v>
          </cell>
          <cell r="L28">
            <v>88.4110466520227</v>
          </cell>
          <cell r="M28">
            <v>83.6491486758114</v>
          </cell>
          <cell r="N28">
            <v>78.77282737742001</v>
          </cell>
          <cell r="O28">
            <v>73.52951701687995</v>
          </cell>
          <cell r="P28">
            <v>68.35062469667922</v>
          </cell>
          <cell r="Q28">
            <v>63.348071805293884</v>
          </cell>
          <cell r="R28">
            <v>58.59251130351636</v>
          </cell>
          <cell r="S28">
            <v>54.19307762465778</v>
          </cell>
          <cell r="T28">
            <v>50.079966791402356</v>
          </cell>
          <cell r="U28">
            <v>46.4388276052912</v>
          </cell>
          <cell r="V28">
            <v>43.25217274444745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F29">
            <v>14.942617080129539</v>
          </cell>
          <cell r="G29">
            <v>13.124484989993851</v>
          </cell>
          <cell r="H29">
            <v>11.621742112945947</v>
          </cell>
          <cell r="I29">
            <v>10.195778491464344</v>
          </cell>
          <cell r="J29">
            <v>9.560034782343703</v>
          </cell>
          <cell r="K29">
            <v>8.777051244580736</v>
          </cell>
          <cell r="L29">
            <v>8.246887874531998</v>
          </cell>
          <cell r="M29">
            <v>7.880308948884404</v>
          </cell>
          <cell r="N29">
            <v>7.766588878781361</v>
          </cell>
          <cell r="O29">
            <v>7.623999811644746</v>
          </cell>
          <cell r="P29">
            <v>7.468577031148873</v>
          </cell>
          <cell r="Q29">
            <v>7.308800723740474</v>
          </cell>
          <cell r="R29">
            <v>7.129285687800086</v>
          </cell>
          <cell r="S29">
            <v>6.746984279609046</v>
          </cell>
          <cell r="T29">
            <v>6.432938889637983</v>
          </cell>
          <cell r="U29">
            <v>6.279972636603202</v>
          </cell>
          <cell r="V29">
            <v>6.132849334020441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F30">
            <v>10.87380787746674</v>
          </cell>
          <cell r="G30">
            <v>10.167914080427462</v>
          </cell>
          <cell r="H30">
            <v>8.608485484662536</v>
          </cell>
          <cell r="I30">
            <v>7.118114138760961</v>
          </cell>
          <cell r="J30">
            <v>6.264597811900499</v>
          </cell>
          <cell r="K30">
            <v>5.470723701013461</v>
          </cell>
          <cell r="L30">
            <v>4.93436532436171</v>
          </cell>
          <cell r="M30">
            <v>4.682497360937667</v>
          </cell>
          <cell r="N30">
            <v>4.67712385491367</v>
          </cell>
          <cell r="O30">
            <v>4.466355615532894</v>
          </cell>
          <cell r="P30">
            <v>4.33988301192666</v>
          </cell>
          <cell r="Q30">
            <v>4.114537119162969</v>
          </cell>
          <cell r="R30">
            <v>3.8272104667429403</v>
          </cell>
          <cell r="S30">
            <v>3.4416351614685494</v>
          </cell>
          <cell r="T30">
            <v>3.120046494562644</v>
          </cell>
          <cell r="U30">
            <v>2.970827878534816</v>
          </cell>
          <cell r="V30">
            <v>2.7985607730123845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3">
          <cell r="F33">
            <v>150.56977272943297</v>
          </cell>
          <cell r="G33">
            <v>138.2949679519989</v>
          </cell>
          <cell r="H33">
            <v>127.35245197193466</v>
          </cell>
          <cell r="I33">
            <v>118.99069264392912</v>
          </cell>
          <cell r="J33">
            <v>111.24011527769886</v>
          </cell>
          <cell r="K33">
            <v>104.20292639555922</v>
          </cell>
          <cell r="L33">
            <v>97.65048055758263</v>
          </cell>
          <cell r="M33">
            <v>91.43767009604204</v>
          </cell>
          <cell r="N33">
            <v>85.35801565533905</v>
          </cell>
          <cell r="O33">
            <v>80.11811141230119</v>
          </cell>
          <cell r="P33">
            <v>74.98098941036487</v>
          </cell>
          <cell r="Q33">
            <v>69.94873606418547</v>
          </cell>
          <cell r="R33">
            <v>65.03368031751577</v>
          </cell>
          <cell r="S33">
            <v>60.38668871057037</v>
          </cell>
          <cell r="T33">
            <v>55.94653542195562</v>
          </cell>
          <cell r="U33">
            <v>51.67179944618856</v>
          </cell>
          <cell r="V33">
            <v>47.534625057323176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F34">
            <v>29.155934888704188</v>
          </cell>
          <cell r="G34">
            <v>26.87256790346066</v>
          </cell>
          <cell r="H34">
            <v>24.916118569570372</v>
          </cell>
          <cell r="I34">
            <v>23.43999023519075</v>
          </cell>
          <cell r="J34">
            <v>22.063691194048964</v>
          </cell>
          <cell r="K34">
            <v>20.809890345603943</v>
          </cell>
          <cell r="L34">
            <v>19.635325447164682</v>
          </cell>
          <cell r="M34">
            <v>18.512424334035014</v>
          </cell>
          <cell r="N34">
            <v>17.40032417088963</v>
          </cell>
          <cell r="O34">
            <v>16.444434672223263</v>
          </cell>
          <cell r="P34">
            <v>15.495829590349347</v>
          </cell>
          <cell r="Q34">
            <v>14.555228712709237</v>
          </cell>
          <cell r="R34">
            <v>13.625515501764843</v>
          </cell>
          <cell r="S34">
            <v>12.738875592613674</v>
          </cell>
          <cell r="T34">
            <v>11.883326875792042</v>
          </cell>
          <cell r="U34">
            <v>11.050780859173305</v>
          </cell>
          <cell r="V34">
            <v>10.241171012771279</v>
          </cell>
          <cell r="W34">
            <v>6.381701731883038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Source Imp. &amp; Exp."/>
      <sheetName val="Input"/>
      <sheetName val="Assumptions"/>
      <sheetName val="BoP with oil"/>
      <sheetName val="OLD Work"/>
      <sheetName val="PR SR-bop"/>
      <sheetName val="oil res chart"/>
      <sheetName val="Fin. Req."/>
      <sheetName val="output"/>
      <sheetName val="PR Med Term"/>
      <sheetName val="PR Med Term Oil"/>
      <sheetName val="DSA"/>
      <sheetName val="Medium-Term"/>
      <sheetName val="PR REDt22"/>
      <sheetName val="RED tab. 23"/>
      <sheetName val="RED tab. 24"/>
      <sheetName val="PDR -HIPC Tb1"/>
      <sheetName val="PDR -HIPC Tb2"/>
      <sheetName val="noteblok dsa"/>
      <sheetName val="Exch rates, prices"/>
      <sheetName val="Charts - gap"/>
      <sheetName val="Exchrate, from cb"/>
      <sheetName val="Fin. Req. (fre)"/>
      <sheetName val="exp growth"/>
      <sheetName val="ADM-res. pay."/>
      <sheetName val="BoP for DSA (previous)"/>
      <sheetName val="BoP using DEBTPRO"/>
      <sheetName val="PR SR-bop old"/>
      <sheetName val="BOP in dobr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Base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input"/>
      <sheetName val="Prod'n - Agric"/>
      <sheetName val="Prod'n - Energy"/>
      <sheetName val="PIP"/>
      <sheetName val="Assumptions"/>
      <sheetName val="GDP-supply"/>
      <sheetName val="GDP-Exp"/>
      <sheetName val="RED T1"/>
      <sheetName val="RED T2"/>
      <sheetName val="RED T3"/>
      <sheetName val="WETA"/>
      <sheetName val="Natacc"/>
      <sheetName val="output"/>
      <sheetName val="PIP OIL"/>
      <sheetName val="Stproj"/>
      <sheetName val="#REF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Input"/>
      <sheetName val="PV calcu"/>
      <sheetName val="Debt service"/>
      <sheetName val="Print DS"/>
      <sheetName val="Print PV"/>
      <sheetName val="print Debt stock"/>
      <sheetName val="old Disbursed 96"/>
      <sheetName val="old adb p 98"/>
      <sheetName val="old Pmt Sched. 97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outmacro"/>
      <sheetName val="macro"/>
      <sheetName val="imp_tableaux "/>
      <sheetName val="PIP_BCI"/>
      <sheetName val="Dette"/>
      <sheetName val="GEMAK_SNIM"/>
      <sheetName val="Pauvreté"/>
      <sheetName val="data"/>
      <sheetName val="Tabelle16"/>
      <sheetName val="boite1"/>
      <sheetName val="TEMPO"/>
      <sheetName val="TEMPO2"/>
      <sheetName val="Vieux chiffres importations"/>
    </sheetNames>
    <sheetDataSet>
      <sheetData sheetId="1">
        <row r="308">
          <cell r="B308" t="str">
            <v>PIBfTTcnT</v>
          </cell>
          <cell r="C308" t="str">
            <v>PIB Transport, télécomm. (aux prix de 1985)</v>
          </cell>
          <cell r="D308" t="str">
            <v>PIBfTTcn</v>
          </cell>
          <cell r="E308">
            <v>3480.803041918649</v>
          </cell>
          <cell r="F308">
            <v>3399.3897695608666</v>
          </cell>
          <cell r="G308">
            <v>3662.938571818256</v>
          </cell>
          <cell r="H308">
            <v>3415.259185564196</v>
          </cell>
          <cell r="I308">
            <v>3270.013192612137</v>
          </cell>
          <cell r="J308">
            <v>3237</v>
          </cell>
          <cell r="K308">
            <v>3035</v>
          </cell>
          <cell r="L308">
            <v>3157</v>
          </cell>
          <cell r="M308">
            <v>3287</v>
          </cell>
          <cell r="N308">
            <v>3475</v>
          </cell>
          <cell r="O308">
            <v>3596</v>
          </cell>
          <cell r="P308">
            <v>3783</v>
          </cell>
          <cell r="Q308">
            <v>4078</v>
          </cell>
          <cell r="R308">
            <v>4150</v>
          </cell>
          <cell r="S308">
            <v>4300</v>
          </cell>
          <cell r="T308">
            <v>4493</v>
          </cell>
          <cell r="U308">
            <v>4962</v>
          </cell>
          <cell r="V308">
            <v>5886</v>
          </cell>
          <cell r="W308">
            <v>6526</v>
          </cell>
          <cell r="X308">
            <v>7545</v>
          </cell>
          <cell r="Y308">
            <v>8433.5</v>
          </cell>
          <cell r="Z308">
            <v>10152</v>
          </cell>
          <cell r="AA308">
            <v>11156.113249515292</v>
          </cell>
          <cell r="AB308">
            <v>12218.530662374882</v>
          </cell>
          <cell r="AC308">
            <v>14359.213667824914</v>
          </cell>
          <cell r="AD308">
            <v>14269.258341094155</v>
          </cell>
          <cell r="AE308">
            <v>16360.185162447859</v>
          </cell>
          <cell r="AF308">
            <v>18768.29713005789</v>
          </cell>
          <cell r="AG308">
            <v>21662.130794940767</v>
          </cell>
          <cell r="AH308">
            <v>25014.037384816787</v>
          </cell>
          <cell r="AI308">
            <v>28898.31294665449</v>
          </cell>
          <cell r="AJ308">
            <v>33401.58435390488</v>
          </cell>
          <cell r="AK308">
            <v>38624.901592123875</v>
          </cell>
          <cell r="AL308">
            <v>44686.19278122097</v>
          </cell>
          <cell r="AM308">
            <v>51723.146166946615</v>
          </cell>
          <cell r="AN308">
            <v>59896.59493065442</v>
          </cell>
          <cell r="AO308">
            <v>69394.49442861033</v>
          </cell>
          <cell r="AP308">
            <v>80436.59778512291</v>
          </cell>
          <cell r="AQ308">
            <v>93279.95511058181</v>
          </cell>
          <cell r="AR308">
            <v>108225.38457262746</v>
          </cell>
          <cell r="AS308">
            <v>125625.09080460374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Matières premières"/>
      <sheetName val="Conjoncture internationale"/>
    </sheetNames>
    <sheetDataSet>
      <sheetData sheetId="0">
        <row r="3">
          <cell r="B3">
            <v>34335</v>
          </cell>
          <cell r="C3">
            <v>34366</v>
          </cell>
          <cell r="D3">
            <v>34396</v>
          </cell>
          <cell r="E3">
            <v>34426</v>
          </cell>
          <cell r="F3">
            <v>34456</v>
          </cell>
          <cell r="G3">
            <v>34486</v>
          </cell>
          <cell r="H3">
            <v>34516</v>
          </cell>
          <cell r="I3">
            <v>34547</v>
          </cell>
          <cell r="J3">
            <v>34578</v>
          </cell>
          <cell r="K3">
            <v>34608</v>
          </cell>
          <cell r="L3">
            <v>34639</v>
          </cell>
          <cell r="M3">
            <v>34669</v>
          </cell>
          <cell r="N3">
            <v>34700</v>
          </cell>
          <cell r="O3">
            <v>34731</v>
          </cell>
          <cell r="P3">
            <v>34761</v>
          </cell>
          <cell r="Q3">
            <v>34791</v>
          </cell>
          <cell r="R3">
            <v>34821</v>
          </cell>
          <cell r="S3">
            <v>34851</v>
          </cell>
          <cell r="T3">
            <v>34881</v>
          </cell>
          <cell r="U3">
            <v>34912</v>
          </cell>
          <cell r="V3">
            <v>34943</v>
          </cell>
          <cell r="W3">
            <v>34974</v>
          </cell>
          <cell r="X3">
            <v>35005</v>
          </cell>
          <cell r="Y3">
            <v>35036</v>
          </cell>
          <cell r="Z3">
            <v>35067</v>
          </cell>
          <cell r="AA3">
            <v>35098</v>
          </cell>
          <cell r="AB3">
            <v>35129</v>
          </cell>
          <cell r="AC3">
            <v>35160</v>
          </cell>
          <cell r="AD3">
            <v>35191</v>
          </cell>
          <cell r="AE3">
            <v>35222</v>
          </cell>
          <cell r="AF3">
            <v>35253</v>
          </cell>
          <cell r="AG3">
            <v>35284</v>
          </cell>
          <cell r="AH3">
            <v>35315</v>
          </cell>
          <cell r="AI3">
            <v>35346</v>
          </cell>
          <cell r="AJ3">
            <v>35377</v>
          </cell>
          <cell r="AK3">
            <v>35408</v>
          </cell>
          <cell r="AL3">
            <v>35439</v>
          </cell>
          <cell r="AM3">
            <v>35470</v>
          </cell>
          <cell r="AN3">
            <v>35501</v>
          </cell>
          <cell r="AO3">
            <v>35532</v>
          </cell>
          <cell r="AP3">
            <v>35563</v>
          </cell>
          <cell r="AQ3">
            <v>35594</v>
          </cell>
          <cell r="AR3">
            <v>35625</v>
          </cell>
          <cell r="AS3">
            <v>35656</v>
          </cell>
          <cell r="AT3">
            <v>35687</v>
          </cell>
          <cell r="AU3">
            <v>35718</v>
          </cell>
          <cell r="AV3">
            <v>35749</v>
          </cell>
          <cell r="AW3">
            <v>35780</v>
          </cell>
          <cell r="AX3">
            <v>35811</v>
          </cell>
          <cell r="AY3">
            <v>35842</v>
          </cell>
          <cell r="AZ3">
            <v>35873</v>
          </cell>
          <cell r="BA3">
            <v>35904</v>
          </cell>
          <cell r="BB3">
            <v>35935</v>
          </cell>
          <cell r="BC3">
            <v>35966</v>
          </cell>
          <cell r="BD3">
            <v>35997</v>
          </cell>
          <cell r="BE3">
            <v>36028</v>
          </cell>
          <cell r="BF3">
            <v>36059</v>
          </cell>
          <cell r="BG3">
            <v>36090</v>
          </cell>
          <cell r="BH3">
            <v>36121</v>
          </cell>
          <cell r="BI3">
            <v>36152</v>
          </cell>
          <cell r="BJ3">
            <v>36183</v>
          </cell>
          <cell r="BK3">
            <v>36214</v>
          </cell>
          <cell r="BL3">
            <v>36245</v>
          </cell>
          <cell r="BM3">
            <v>36276</v>
          </cell>
          <cell r="BN3">
            <v>36307</v>
          </cell>
          <cell r="BO3">
            <v>36338</v>
          </cell>
          <cell r="BP3">
            <v>36369</v>
          </cell>
          <cell r="BQ3">
            <v>36400</v>
          </cell>
          <cell r="BR3">
            <v>36431</v>
          </cell>
          <cell r="BS3">
            <v>36462</v>
          </cell>
          <cell r="BT3">
            <v>36493</v>
          </cell>
          <cell r="BU3">
            <v>36524</v>
          </cell>
          <cell r="BV3">
            <v>36555</v>
          </cell>
          <cell r="BW3">
            <v>36570</v>
          </cell>
          <cell r="BX3">
            <v>36601</v>
          </cell>
          <cell r="BY3">
            <v>36632</v>
          </cell>
          <cell r="BZ3">
            <v>36663</v>
          </cell>
          <cell r="CA3">
            <v>36694</v>
          </cell>
          <cell r="CB3">
            <v>36725</v>
          </cell>
          <cell r="CC3">
            <v>36756</v>
          </cell>
          <cell r="CD3">
            <v>36787</v>
          </cell>
          <cell r="CE3">
            <v>36818</v>
          </cell>
          <cell r="CF3">
            <v>36849</v>
          </cell>
          <cell r="CG3">
            <v>36880</v>
          </cell>
          <cell r="CH3">
            <v>36911</v>
          </cell>
          <cell r="CI3">
            <v>36942</v>
          </cell>
          <cell r="CJ3">
            <v>36973</v>
          </cell>
          <cell r="CK3">
            <v>37004</v>
          </cell>
          <cell r="CL3">
            <v>37035</v>
          </cell>
          <cell r="CM3">
            <v>37066</v>
          </cell>
          <cell r="CN3">
            <v>37097</v>
          </cell>
          <cell r="CO3">
            <v>37128</v>
          </cell>
          <cell r="CP3">
            <v>37159</v>
          </cell>
          <cell r="CQ3">
            <v>37190</v>
          </cell>
          <cell r="CR3">
            <v>37221</v>
          </cell>
          <cell r="CS3">
            <v>37252</v>
          </cell>
          <cell r="CT3">
            <v>37283</v>
          </cell>
          <cell r="CU3">
            <v>37314</v>
          </cell>
          <cell r="CV3">
            <v>37345</v>
          </cell>
          <cell r="CW3">
            <v>37376</v>
          </cell>
          <cell r="CX3">
            <v>37377</v>
          </cell>
          <cell r="CY3">
            <v>37408</v>
          </cell>
          <cell r="CZ3">
            <v>37438</v>
          </cell>
          <cell r="DA3" t="str">
            <v>Aout-02</v>
          </cell>
          <cell r="DB3">
            <v>37500</v>
          </cell>
          <cell r="DC3">
            <v>37530</v>
          </cell>
          <cell r="DD3">
            <v>37561</v>
          </cell>
          <cell r="DE3">
            <v>37591</v>
          </cell>
          <cell r="DF3">
            <v>37622</v>
          </cell>
          <cell r="DG3">
            <v>37653</v>
          </cell>
          <cell r="DH3">
            <v>37681</v>
          </cell>
          <cell r="DI3">
            <v>37712</v>
          </cell>
          <cell r="DJ3">
            <v>37742</v>
          </cell>
          <cell r="DK3">
            <v>37773</v>
          </cell>
          <cell r="DL3">
            <v>37803</v>
          </cell>
          <cell r="DM3">
            <v>37834</v>
          </cell>
          <cell r="DN3">
            <v>37865</v>
          </cell>
          <cell r="DO3">
            <v>37895</v>
          </cell>
          <cell r="DP3">
            <v>37926</v>
          </cell>
          <cell r="DQ3">
            <v>37956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ommodity price annuel"/>
      <sheetName val="Matières premières mensuelles"/>
      <sheetName val="Conjoncture internationale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UTREO"/>
      <sheetName val="In-sys"/>
      <sheetName val="Out-sys"/>
      <sheetName val="Out to MRTshare"/>
      <sheetName val="rev"/>
      <sheetName val="exp"/>
      <sheetName val="fin"/>
      <sheetName val="pro-fin"/>
      <sheetName val="debt-pay"/>
      <sheetName val="bud"/>
      <sheetName val="mtm"/>
      <sheetName val="Tab 2 SR Art IV 2005"/>
      <sheetName val="Social"/>
      <sheetName val="Ex-bud"/>
      <sheetName val="RS-French (2)"/>
      <sheetName val="RS-Post HIPC"/>
      <sheetName val="TOFE 2004"/>
      <sheetName val="RS-French"/>
      <sheetName val="Report Sheet (outdated)"/>
      <sheetName val="rev_h"/>
      <sheetName val="exp_h"/>
      <sheetName val="fin_h"/>
      <sheetName val="bud_h"/>
      <sheetName val="Outlook"/>
      <sheetName val="HIPC-impact"/>
      <sheetName val="Mauritel"/>
      <sheetName val="wages"/>
      <sheetName val="FCP"/>
      <sheetName val="pet-products"/>
      <sheetName val="prog-ass"/>
      <sheetName val="In"/>
      <sheetName val="Out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UTREO"/>
      <sheetName val="In"/>
      <sheetName val="Out"/>
      <sheetName val="Out to share"/>
      <sheetName val="Val added ind."/>
      <sheetName val="Sec"/>
      <sheetName val="Exp"/>
      <sheetName val="Sec-a"/>
      <sheetName val="Exp-a"/>
      <sheetName val="MF"/>
      <sheetName val="MacroF"/>
      <sheetName val="MacroF (French)"/>
      <sheetName val="SEI REV"/>
      <sheetName val="SEI French"/>
      <sheetName val="Oil"/>
      <sheetName val="Oil_sum"/>
      <sheetName val="Impact_Oil"/>
      <sheetName val="Min"/>
      <sheetName val="Old CPI"/>
      <sheetName val="New CPI"/>
      <sheetName val="Model"/>
      <sheetName val="gdpgrowthcontrib"/>
      <sheetName val="Sheet2"/>
      <sheetName val="SA1-2"/>
      <sheetName val="SA3"/>
      <sheetName val="SA4"/>
      <sheetName val="PIP"/>
      <sheetName val="scrap_BOP"/>
      <sheetName val="PEs"/>
      <sheetName val="SEI"/>
      <sheetName val="CPI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T23"/>
      <sheetName val="T24"/>
      <sheetName val="T26"/>
      <sheetName val="T27"/>
      <sheetName val="T28"/>
      <sheetName val="T29"/>
      <sheetName val="T30"/>
      <sheetName val="T31"/>
      <sheetName val="T33"/>
      <sheetName val="T34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BOPreport (Q)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 ($US)"/>
      <sheetName val="Out to MRshare"/>
      <sheetName val=" DSA"/>
      <sheetName val="BOPreport (A) Oct 14"/>
      <sheetName val="assmpts"/>
      <sheetName val="exports ($US)"/>
      <sheetName val="Gold Tasiast"/>
      <sheetName val="Copper_gold project"/>
      <sheetName val="services ($US)"/>
      <sheetName val="Food products"/>
      <sheetName val="Food products (2)"/>
      <sheetName val="OUTREO"/>
      <sheetName val="Grants and Loans"/>
      <sheetName val="fishiron $US)"/>
      <sheetName val="imp-customs ($US)"/>
      <sheetName val="capital ($US)"/>
      <sheetName val="Summary"/>
      <sheetName val="transfers ($US)"/>
      <sheetName val="Debt os"/>
      <sheetName val="debt"/>
      <sheetName val="Etrgl"/>
      <sheetName val="income ($US)"/>
      <sheetName val="PIP-decaissement BCI"/>
      <sheetName val="BCMProjProg"/>
      <sheetName val="Table43"/>
      <sheetName val="customs"/>
      <sheetName val="TRE"/>
      <sheetName val="horizdebt"/>
      <sheetName val="exports"/>
      <sheetName val="BCMCash"/>
      <sheetName val="tab 12 DSA"/>
      <sheetName val="HIPC CP resources 2002-3"/>
      <sheetName val="DS Proj"/>
      <sheetName val="Triangles"/>
      <sheetName val="Triangles4"/>
      <sheetName val="GAS Table"/>
      <sheetName val="Source Data (Current)"/>
      <sheetName val="Source Data (Previous)"/>
      <sheetName val="Complete Data Set (Annual)"/>
      <sheetName val="Complete Data Set (Quarterly)"/>
      <sheetName val="REER_CPI partners"/>
      <sheetName val="REER_weights "/>
      <sheetName val="REER"/>
      <sheetName val="print"/>
      <sheetName val="gap"/>
      <sheetName val="Module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"/>
      <sheetName val="tofe"/>
      <sheetName val="tfm "/>
      <sheetName val="rec"/>
      <sheetName val="RECGRAPH1"/>
      <sheetName val="reca"/>
      <sheetName val="dép"/>
      <sheetName val="fin"/>
      <sheetName val="A"/>
      <sheetName val="I"/>
      <sheetName val="G"/>
      <sheetName val="F"/>
      <sheetName val="beac"/>
      <sheetName val="DISPONIBILITE"/>
      <sheetName val="DISPO-DEC-0"/>
      <sheetName val="DISPONIBILITE-CAA"/>
      <sheetName val="PC-COMPENS"/>
      <sheetName val="Module1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ood products (2)"/>
      <sheetName val="BOPreport (Q)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BOPreport (A) OCT 14 (2)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able_NPV+DS (2)"/>
      <sheetName val="#REF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UTREO"/>
      <sheetName val="In"/>
      <sheetName val="Out"/>
      <sheetName val="Out to share"/>
      <sheetName val="Val added ind."/>
      <sheetName val="Sec"/>
      <sheetName val="Exp"/>
      <sheetName val="Sec-a"/>
      <sheetName val="Exp-a"/>
      <sheetName val="MF"/>
      <sheetName val="MacroF"/>
      <sheetName val="MacroF (French)"/>
      <sheetName val="SEI REV"/>
      <sheetName val="SEI French"/>
      <sheetName val="Oil"/>
      <sheetName val="Oil_sum"/>
      <sheetName val="Impact_Oil"/>
      <sheetName val="Min"/>
      <sheetName val="Old CPI"/>
      <sheetName val="New CPI"/>
      <sheetName val="Model"/>
      <sheetName val="gdpgrowthcontrib"/>
      <sheetName val="Sheet2"/>
      <sheetName val="SA1-2"/>
      <sheetName val="SA3"/>
      <sheetName val="SA4"/>
      <sheetName val="PIP"/>
      <sheetName val="scrap_BOP"/>
      <sheetName val="PEs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Data"/>
      <sheetName val="chart 1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T29"/>
      <sheetName val="T30"/>
      <sheetName val="T31"/>
      <sheetName val="T32"/>
      <sheetName val="T33"/>
      <sheetName val="T34"/>
      <sheetName val="BOPreport_long"/>
      <sheetName val="encours_auth"/>
      <sheetName val="T35"/>
      <sheetName val="T29old"/>
      <sheetName val="table_english_short"/>
      <sheetName val="tot"/>
      <sheetName val="tot_levels"/>
      <sheetName val="tableau_francais_court_mt"/>
      <sheetName val="tableau_francais_court"/>
      <sheetName val="mdri debt table"/>
      <sheetName val="old vs. revised"/>
      <sheetName val="table_english"/>
      <sheetName val="tableau_francais"/>
      <sheetName val="Contents"/>
      <sheetName val="In_sys"/>
      <sheetName val="adjustors"/>
      <sheetName val="Out_sys"/>
      <sheetName val="OUTREO"/>
      <sheetName val="OUTWEO"/>
      <sheetName val="Out to MRshare"/>
      <sheetName val="assmpts"/>
      <sheetName val="DS Proj"/>
      <sheetName val="Triangles4"/>
      <sheetName val=" DSA"/>
      <sheetName val="transfers ($US)"/>
      <sheetName val="bop_hist_revisions"/>
      <sheetName val="exports ($US)"/>
      <sheetName val="fishiron"/>
      <sheetName val="services ($US)"/>
      <sheetName val="imp-customs ($US)"/>
      <sheetName val="exports"/>
      <sheetName val="tableau_hor"/>
      <sheetName val="Table43 (SNIM)"/>
      <sheetName val="detteBCM2005"/>
      <sheetName val="detteBCM2006"/>
      <sheetName val="payments_to_imf_new"/>
      <sheetName val="payments to imf"/>
      <sheetName val="Serv_Ap_Alleg_auth"/>
      <sheetName val="Debt_Reliefs_requests"/>
      <sheetName val="Gold Tasiast"/>
      <sheetName val="Copper_gold Akjoujt"/>
      <sheetName val="customs"/>
      <sheetName val="Food products"/>
      <sheetName val="Food products (2)"/>
      <sheetName val="Grants and Loans"/>
      <sheetName val="SGS_FMI imports"/>
      <sheetName val="SGS_AV"/>
      <sheetName val="SGS_DPI"/>
      <sheetName val="capital ($US)"/>
      <sheetName val="Summary"/>
      <sheetName val="Debt os"/>
      <sheetName val="debt"/>
      <sheetName val="Etrgl"/>
      <sheetName val="income ($US)"/>
      <sheetName val="PIP-decaissement BCI"/>
      <sheetName val="BCMProjProg"/>
      <sheetName val="TRE"/>
      <sheetName val="horizdebt"/>
      <sheetName val="BCMCash"/>
      <sheetName val="tab 12 DSA"/>
      <sheetName val="HIPC CP resources 2002-3"/>
      <sheetName val="Triangles"/>
      <sheetName val="GAS Table (previous)"/>
      <sheetName val="GAS Table"/>
      <sheetName val="Source Data (Current)"/>
      <sheetName val="Source Data (Previous)"/>
      <sheetName val="ControlSheet"/>
      <sheetName val="Complete Data Set (Annual)"/>
      <sheetName val="Complete Data Set (Quarterly)"/>
      <sheetName val="GEE_Annual"/>
      <sheetName val="REER_CPI partners"/>
      <sheetName val="REER_weights "/>
      <sheetName val="REER"/>
      <sheetName val="print"/>
      <sheetName val="gap"/>
      <sheetName val="Module1"/>
    </sheetNames>
    <sheetDataSet>
      <sheetData sheetId="20">
        <row r="10">
          <cell r="Q10">
            <v>257555.29796667138</v>
          </cell>
          <cell r="R10">
            <v>260380.65761686832</v>
          </cell>
          <cell r="S10">
            <v>274946.84944957716</v>
          </cell>
          <cell r="T10">
            <v>289185.2610423092</v>
          </cell>
          <cell r="U10">
            <v>304931</v>
          </cell>
          <cell r="V10">
            <v>363816.087032323</v>
          </cell>
          <cell r="W10">
            <v>398759.82024247525</v>
          </cell>
          <cell r="X10">
            <v>429439.0050191914</v>
          </cell>
          <cell r="Y10">
            <v>454281.6182292506</v>
          </cell>
          <cell r="Z10">
            <v>474857.73442368006</v>
          </cell>
          <cell r="AA10">
            <v>491458.92509219947</v>
          </cell>
          <cell r="AB10">
            <v>533135.4664678584</v>
          </cell>
          <cell r="AC10">
            <v>537768.5426147105</v>
          </cell>
          <cell r="AD10">
            <v>539394.3165001377</v>
          </cell>
          <cell r="AE10">
            <v>529858.9280857794</v>
          </cell>
          <cell r="AF10">
            <v>531051.9370473764</v>
          </cell>
          <cell r="AG10">
            <v>529004.0358948573</v>
          </cell>
          <cell r="AH10">
            <v>536524.1617030461</v>
          </cell>
          <cell r="AI10">
            <v>547177.9121040037</v>
          </cell>
          <cell r="AJ10">
            <v>556321.190069805</v>
          </cell>
          <cell r="AK10">
            <v>560985.1248043651</v>
          </cell>
          <cell r="AL10">
            <v>571430.815748915</v>
          </cell>
          <cell r="AM10">
            <v>583460.3116849618</v>
          </cell>
          <cell r="AN10">
            <v>596190.4053134549</v>
          </cell>
          <cell r="AO10">
            <v>604484.5435302249</v>
          </cell>
        </row>
        <row r="11">
          <cell r="Q11">
            <v>2.892354819940768</v>
          </cell>
          <cell r="R11">
            <v>1.0969914703764072</v>
          </cell>
          <cell r="S11">
            <v>5.594191199156562</v>
          </cell>
          <cell r="T11">
            <v>5.178605109037004</v>
          </cell>
          <cell r="U11">
            <v>5.444862196966227</v>
          </cell>
          <cell r="V11">
            <v>19.31095462000354</v>
          </cell>
          <cell r="W11">
            <v>9.60477957288559</v>
          </cell>
          <cell r="X11">
            <v>7.693649966554039</v>
          </cell>
          <cell r="Y11">
            <v>5.784899117151454</v>
          </cell>
          <cell r="Z11">
            <v>4.529374592490298</v>
          </cell>
          <cell r="AA11">
            <v>3.4960345941648763</v>
          </cell>
          <cell r="AB11">
            <v>8.480167771465386</v>
          </cell>
          <cell r="AC11">
            <v>0.8690241858316572</v>
          </cell>
          <cell r="AD11">
            <v>0.30231851746522764</v>
          </cell>
          <cell r="AE11">
            <v>-1.767795492586699</v>
          </cell>
          <cell r="AF11">
            <v>0.2251559610228604</v>
          </cell>
          <cell r="AG11">
            <v>-0.3856310484253944</v>
          </cell>
          <cell r="AH11">
            <v>1.4215630312664596</v>
          </cell>
          <cell r="AI11">
            <v>1.9856981588937783</v>
          </cell>
          <cell r="AJ11">
            <v>1.6709881308336616</v>
          </cell>
          <cell r="AK11">
            <v>0.8383528827968778</v>
          </cell>
          <cell r="AL11">
            <v>1.862026368024039</v>
          </cell>
          <cell r="AM11">
            <v>2.1051535206901617</v>
          </cell>
          <cell r="AN11">
            <v>2.181826830985334</v>
          </cell>
          <cell r="AO11">
            <v>1.3911894828983806</v>
          </cell>
        </row>
        <row r="12">
          <cell r="Q12">
            <v>3.6645298811697202</v>
          </cell>
          <cell r="R12">
            <v>2.0752469393350292</v>
          </cell>
          <cell r="S12">
            <v>4.988394958233422</v>
          </cell>
          <cell r="T12">
            <v>3.460943745592182</v>
          </cell>
          <cell r="U12">
            <v>4.935327412988388</v>
          </cell>
          <cell r="V12">
            <v>5.240322772846473</v>
          </cell>
          <cell r="W12">
            <v>5.450949282446604</v>
          </cell>
          <cell r="X12">
            <v>6.842254965041228</v>
          </cell>
          <cell r="Y12">
            <v>6.494951047945352</v>
          </cell>
          <cell r="Z12">
            <v>4.640842160087599</v>
          </cell>
          <cell r="AA12">
            <v>3.7652917187427803</v>
          </cell>
          <cell r="AB12">
            <v>4.665176330305809</v>
          </cell>
          <cell r="AC12">
            <v>2.567993114959588</v>
          </cell>
          <cell r="AD12">
            <v>1.9620068169067029</v>
          </cell>
          <cell r="AE12">
            <v>1.6450088022754716</v>
          </cell>
          <cell r="AF12">
            <v>1.952688223040222</v>
          </cell>
          <cell r="AG12">
            <v>1.6464561232687247</v>
          </cell>
          <cell r="AH12">
            <v>2.6676622637295644</v>
          </cell>
          <cell r="AI12">
            <v>2.8783393545965374</v>
          </cell>
          <cell r="AJ12">
            <v>2.7625757486985814</v>
          </cell>
          <cell r="AK12">
            <v>2.705818081318867</v>
          </cell>
          <cell r="AL12">
            <v>2.7252067467794294</v>
          </cell>
          <cell r="AM12">
            <v>2.7643455182585264</v>
          </cell>
          <cell r="AN12">
            <v>2.807108759275545</v>
          </cell>
          <cell r="AO12">
            <v>2.8492711019961314</v>
          </cell>
        </row>
        <row r="13">
          <cell r="Q13">
            <v>2.2963654300183656</v>
          </cell>
          <cell r="R13">
            <v>0.8971565587144958</v>
          </cell>
          <cell r="S13">
            <v>4.935317930321315</v>
          </cell>
          <cell r="T13">
            <v>1.7384199754815421</v>
          </cell>
          <cell r="U13">
            <v>5.482790983903696</v>
          </cell>
          <cell r="V13">
            <v>3.924835098971524</v>
          </cell>
          <cell r="W13">
            <v>4.289169050371089</v>
          </cell>
          <cell r="X13">
            <v>5.927581436593399</v>
          </cell>
          <cell r="Y13">
            <v>5.763182442905812</v>
          </cell>
          <cell r="Z13">
            <v>4.895616434367622</v>
          </cell>
          <cell r="AA13">
            <v>3.8667356082694226</v>
          </cell>
          <cell r="AB13">
            <v>4.504698013805086</v>
          </cell>
          <cell r="AC13">
            <v>3.139320989250738</v>
          </cell>
          <cell r="AD13">
            <v>2.772162658561439</v>
          </cell>
          <cell r="AE13">
            <v>2.1394798402375015</v>
          </cell>
          <cell r="AF13">
            <v>2.4438145663723487</v>
          </cell>
          <cell r="AG13">
            <v>2.112699322961986</v>
          </cell>
          <cell r="AH13">
            <v>3.151588269636685</v>
          </cell>
          <cell r="AI13">
            <v>3.3483036183299175</v>
          </cell>
          <cell r="AJ13">
            <v>3.2131660525616113</v>
          </cell>
          <cell r="AK13">
            <v>3.139426510399712</v>
          </cell>
          <cell r="AL13">
            <v>3.144398036181606</v>
          </cell>
          <cell r="AM13">
            <v>3.1699576997246792</v>
          </cell>
          <cell r="AN13">
            <v>3.199518444789362</v>
          </cell>
          <cell r="AO13">
            <v>3.2287490423659415</v>
          </cell>
        </row>
        <row r="14">
          <cell r="Q14">
            <v>2.8923548199407403</v>
          </cell>
          <cell r="R14">
            <v>1.0969914703764179</v>
          </cell>
          <cell r="S14">
            <v>5.5941911991565805</v>
          </cell>
          <cell r="T14">
            <v>5.178605109037004</v>
          </cell>
          <cell r="U14">
            <v>5.444862196966227</v>
          </cell>
          <cell r="V14">
            <v>6.6824175114196915</v>
          </cell>
          <cell r="W14">
            <v>7.829519215505876</v>
          </cell>
          <cell r="X14">
            <v>7.3347454624847375</v>
          </cell>
          <cell r="Y14">
            <v>5.738475494197015</v>
          </cell>
          <cell r="Z14">
            <v>3.972748222999911</v>
          </cell>
          <cell r="AA14">
            <v>4.010645194309803</v>
          </cell>
          <cell r="AB14">
            <v>3.156449742775047</v>
          </cell>
          <cell r="AC14">
            <v>2.6039804868672523</v>
          </cell>
          <cell r="AD14">
            <v>1.8793954541365343</v>
          </cell>
          <cell r="AE14">
            <v>1.0785260397518037</v>
          </cell>
          <cell r="AF14">
            <v>1.36700852681515</v>
          </cell>
          <cell r="AG14">
            <v>0.7706588788360724</v>
          </cell>
          <cell r="AH14">
            <v>2.7453955858673718</v>
          </cell>
          <cell r="AI14">
            <v>3.175372057893</v>
          </cell>
          <cell r="AJ14">
            <v>2.943234203550471</v>
          </cell>
          <cell r="AK14">
            <v>3.112086456808316</v>
          </cell>
          <cell r="AL14">
            <v>2.74495491078266</v>
          </cell>
          <cell r="AM14">
            <v>2.7074165947887474</v>
          </cell>
          <cell r="AN14">
            <v>2.7604090342427723</v>
          </cell>
          <cell r="AO14">
            <v>3.3503378435510323</v>
          </cell>
        </row>
        <row r="15">
          <cell r="Q15">
            <v>286704.688516405</v>
          </cell>
          <cell r="R15">
            <v>312406.49348884023</v>
          </cell>
          <cell r="S15">
            <v>338040.65535953466</v>
          </cell>
          <cell r="T15">
            <v>396562.0003715354</v>
          </cell>
          <cell r="U15">
            <v>497002</v>
          </cell>
          <cell r="V15">
            <v>856502.5858127606</v>
          </cell>
          <cell r="W15">
            <v>1016252.8559706273</v>
          </cell>
          <cell r="X15">
            <v>1102049.823504367</v>
          </cell>
          <cell r="Y15">
            <v>1169070.4287906007</v>
          </cell>
          <cell r="Z15">
            <v>1232967.6567382994</v>
          </cell>
          <cell r="AA15">
            <v>1268960.8582828648</v>
          </cell>
          <cell r="AB15">
            <v>1550563.4324406309</v>
          </cell>
          <cell r="AC15">
            <v>1573883.5884843438</v>
          </cell>
          <cell r="AD15">
            <v>1591555.2030652969</v>
          </cell>
          <cell r="AE15">
            <v>1542645.65616559</v>
          </cell>
          <cell r="AF15">
            <v>1571025.3629835283</v>
          </cell>
          <cell r="AG15">
            <v>1584505.3931415419</v>
          </cell>
          <cell r="AH15">
            <v>1607722.8299086269</v>
          </cell>
          <cell r="AI15">
            <v>1644794.0597544692</v>
          </cell>
          <cell r="AJ15">
            <v>1677820.724996332</v>
          </cell>
          <cell r="AK15">
            <v>1653320.4747188124</v>
          </cell>
          <cell r="AL15">
            <v>1703346.897060876</v>
          </cell>
          <cell r="AM15">
            <v>1771584.1760030878</v>
          </cell>
          <cell r="AN15">
            <v>1844067.2915745222</v>
          </cell>
          <cell r="AO15">
            <v>1821832.726563095</v>
          </cell>
        </row>
        <row r="16">
          <cell r="Q16">
            <v>286704.688516405</v>
          </cell>
          <cell r="R16">
            <v>312406.49348884023</v>
          </cell>
          <cell r="S16">
            <v>338040.65535953466</v>
          </cell>
          <cell r="T16">
            <v>396562.0003715354</v>
          </cell>
          <cell r="U16">
            <v>497002</v>
          </cell>
          <cell r="V16">
            <v>577006.0860125488</v>
          </cell>
          <cell r="W16">
            <v>649591.6431390122</v>
          </cell>
          <cell r="X16">
            <v>705367.1986274591</v>
          </cell>
          <cell r="Y16">
            <v>754759.2127838038</v>
          </cell>
          <cell r="Z16">
            <v>788938.3887630149</v>
          </cell>
          <cell r="AA16">
            <v>824112.3749036139</v>
          </cell>
          <cell r="AB16">
            <v>899549.5772128564</v>
          </cell>
          <cell r="AC16">
            <v>950560.2301516376</v>
          </cell>
          <cell r="AD16">
            <v>999077.2680195312</v>
          </cell>
          <cell r="AE16">
            <v>1046555.3641400748</v>
          </cell>
          <cell r="AF16">
            <v>1100364.1998986192</v>
          </cell>
          <cell r="AG16">
            <v>1146296.7267211436</v>
          </cell>
          <cell r="AH16">
            <v>1204463.9270269494</v>
          </cell>
          <cell r="AI16">
            <v>1273574.1172590298</v>
          </cell>
          <cell r="AJ16">
            <v>1349842.905216644</v>
          </cell>
          <cell r="AK16">
            <v>1431867.0459943619</v>
          </cell>
          <cell r="AL16">
            <v>1519843.5496809962</v>
          </cell>
          <cell r="AM16">
            <v>1613946.1033473553</v>
          </cell>
          <cell r="AN16">
            <v>1714607.9592930763</v>
          </cell>
          <cell r="AO16">
            <v>1821832.726563095</v>
          </cell>
        </row>
        <row r="17">
          <cell r="Q17">
            <v>10.985736801186107</v>
          </cell>
          <cell r="R17">
            <v>8.964556912352206</v>
          </cell>
          <cell r="S17">
            <v>8.205387021384091</v>
          </cell>
          <cell r="T17">
            <v>17.311925084797398</v>
          </cell>
          <cell r="U17">
            <v>25.327691391097297</v>
          </cell>
          <cell r="V17">
            <v>72.3338308121015</v>
          </cell>
          <cell r="W17">
            <v>18.651463848912364</v>
          </cell>
          <cell r="X17">
            <v>8.442482304445242</v>
          </cell>
          <cell r="Y17">
            <v>6.081449663783567</v>
          </cell>
          <cell r="Z17">
            <v>5.465644017170135</v>
          </cell>
          <cell r="AA17">
            <v>2.9192332295059575</v>
          </cell>
          <cell r="AB17">
            <v>22.191588678221773</v>
          </cell>
          <cell r="AC17">
            <v>1.5039794926033023</v>
          </cell>
          <cell r="AD17">
            <v>1.1228031545821526</v>
          </cell>
          <cell r="AE17">
            <v>-3.0730663193779373</v>
          </cell>
          <cell r="AF17">
            <v>1.8396776151743843</v>
          </cell>
          <cell r="AG17">
            <v>0.8580402631064965</v>
          </cell>
          <cell r="AH17">
            <v>1.4652797565461562</v>
          </cell>
          <cell r="AI17">
            <v>2.3058221949830315</v>
          </cell>
          <cell r="AJ17">
            <v>2.0079513934281312</v>
          </cell>
          <cell r="AK17">
            <v>-1.4602424390468327</v>
          </cell>
          <cell r="AL17">
            <v>3.025815206853455</v>
          </cell>
          <cell r="AM17">
            <v>4.0060705813921516</v>
          </cell>
          <cell r="AN17">
            <v>4.091429385814749</v>
          </cell>
          <cell r="AO17">
            <v>-1.2057350137392508</v>
          </cell>
        </row>
        <row r="18">
          <cell r="Q18">
            <v>7.865873023713554</v>
          </cell>
          <cell r="R18">
            <v>7.782195421988547</v>
          </cell>
          <cell r="S18">
            <v>2.4728593425207057</v>
          </cell>
          <cell r="T18">
            <v>11.535920221780827</v>
          </cell>
          <cell r="U18">
            <v>18.856138440383052</v>
          </cell>
          <cell r="V18">
            <v>44.44091186846324</v>
          </cell>
          <cell r="W18">
            <v>8.253914027545562</v>
          </cell>
          <cell r="X18">
            <v>0.6953356471098848</v>
          </cell>
          <cell r="Y18">
            <v>0.28033353447138865</v>
          </cell>
          <cell r="Z18">
            <v>0.895699824408136</v>
          </cell>
          <cell r="AA18">
            <v>-0.557317357056919</v>
          </cell>
          <cell r="AB18">
            <v>12.639564621288347</v>
          </cell>
          <cell r="AC18">
            <v>0.6294849304796291</v>
          </cell>
          <cell r="AD18">
            <v>0.818011636464866</v>
          </cell>
          <cell r="AE18">
            <v>-1.3287605967274518</v>
          </cell>
          <cell r="AF18">
            <v>1.6108946288688308</v>
          </cell>
          <cell r="AG18">
            <v>1.2484858606457427</v>
          </cell>
          <cell r="AH18">
            <v>0.04310397510460806</v>
          </cell>
          <cell r="AI18">
            <v>0.3138911061730365</v>
          </cell>
          <cell r="AJ18">
            <v>0.33142518705617796</v>
          </cell>
          <cell r="AK18">
            <v>-2.279485192023445</v>
          </cell>
          <cell r="AL18">
            <v>1.1425149099475673</v>
          </cell>
          <cell r="AM18">
            <v>1.8617248935596464</v>
          </cell>
          <cell r="AN18">
            <v>1.8688279648670036</v>
          </cell>
          <cell r="AO18">
            <v>-2.561292070723409</v>
          </cell>
        </row>
        <row r="19">
          <cell r="Q19">
            <v>7.668593448940262</v>
          </cell>
          <cell r="R19">
            <v>5.359699355762366</v>
          </cell>
          <cell r="S19">
            <v>5.290870488322708</v>
          </cell>
          <cell r="T19">
            <v>10.421035650911413</v>
          </cell>
          <cell r="U19">
            <v>12.125639152666224</v>
          </cell>
          <cell r="V19">
            <v>6.4616745680663445</v>
          </cell>
          <cell r="W19">
            <v>4.694820963377566</v>
          </cell>
          <cell r="X19">
            <v>3.4990546842131875</v>
          </cell>
          <cell r="Y19">
            <v>3.4990546842131875</v>
          </cell>
          <cell r="Z19">
            <v>3.4990546842131875</v>
          </cell>
          <cell r="AA19">
            <v>3.4990546842131875</v>
          </cell>
          <cell r="AB19">
            <v>3.4990546842131875</v>
          </cell>
          <cell r="AC19">
            <v>3.4990546842131875</v>
          </cell>
          <cell r="AD19">
            <v>3.4990546842131875</v>
          </cell>
          <cell r="AE19">
            <v>3.4990546842131875</v>
          </cell>
          <cell r="AF19">
            <v>3.4990546842131875</v>
          </cell>
          <cell r="AG19">
            <v>3.4990546842131875</v>
          </cell>
          <cell r="AH19">
            <v>3.4990546842131875</v>
          </cell>
          <cell r="AI19">
            <v>3.4990546842131875</v>
          </cell>
          <cell r="AJ19">
            <v>3.4990546842131875</v>
          </cell>
          <cell r="AK19">
            <v>3.4990546842131875</v>
          </cell>
          <cell r="AL19">
            <v>3.4990546842131875</v>
          </cell>
          <cell r="AM19">
            <v>3.4990546842131875</v>
          </cell>
          <cell r="AN19">
            <v>3.4990546842131875</v>
          </cell>
          <cell r="AO19">
            <v>3.4990546842131875</v>
          </cell>
        </row>
        <row r="20">
          <cell r="Q20">
            <v>3.7277225</v>
          </cell>
          <cell r="R20">
            <v>1.8747516666666668</v>
          </cell>
          <cell r="S20">
            <v>1.2297008333333335</v>
          </cell>
          <cell r="T20">
            <v>1.791845</v>
          </cell>
          <cell r="U20">
            <v>3.763065</v>
          </cell>
          <cell r="V20">
            <v>5.047441666666668</v>
          </cell>
          <cell r="W20">
            <v>5.123150000000001</v>
          </cell>
          <cell r="X20">
            <v>5.120275000000001</v>
          </cell>
          <cell r="Y20">
            <v>5.1169</v>
          </cell>
          <cell r="Z20">
            <v>5.1169</v>
          </cell>
          <cell r="AA20">
            <v>5.1169</v>
          </cell>
          <cell r="AB20">
            <v>5.1169</v>
          </cell>
          <cell r="AC20">
            <v>5.1169</v>
          </cell>
          <cell r="AD20">
            <v>5.1169</v>
          </cell>
          <cell r="AE20">
            <v>5.1169</v>
          </cell>
          <cell r="AF20">
            <v>5.1169</v>
          </cell>
          <cell r="AG20">
            <v>5.1169</v>
          </cell>
          <cell r="AH20">
            <v>5.1169</v>
          </cell>
          <cell r="AI20">
            <v>5.1169</v>
          </cell>
          <cell r="AJ20">
            <v>5.1169</v>
          </cell>
          <cell r="AK20">
            <v>5.1169</v>
          </cell>
          <cell r="AL20">
            <v>5.1169</v>
          </cell>
          <cell r="AM20">
            <v>5.1169</v>
          </cell>
          <cell r="AN20">
            <v>5.1169</v>
          </cell>
          <cell r="AO20">
            <v>5.1169</v>
          </cell>
        </row>
        <row r="22">
          <cell r="Q22">
            <v>23.920832434082364</v>
          </cell>
          <cell r="R22">
            <v>24.043050852401233</v>
          </cell>
          <cell r="S22">
            <v>28.142851678629142</v>
          </cell>
          <cell r="T22">
            <v>47.736429945136386</v>
          </cell>
          <cell r="U22">
            <v>44.4747241838061</v>
          </cell>
          <cell r="V22">
            <v>24.99237669212691</v>
          </cell>
          <cell r="W22">
            <v>27.485363077381606</v>
          </cell>
          <cell r="X22">
            <v>28.651177556278366</v>
          </cell>
          <cell r="Y22">
            <v>22.00211425040043</v>
          </cell>
          <cell r="Z22">
            <v>19.352768332890648</v>
          </cell>
          <cell r="AA22">
            <v>18.439101652424956</v>
          </cell>
          <cell r="AB22">
            <v>12.863305274209663</v>
          </cell>
          <cell r="AC22">
            <v>12.319379735559114</v>
          </cell>
          <cell r="AD22">
            <v>12.482475003233173</v>
          </cell>
          <cell r="AE22">
            <v>13.29113380850748</v>
          </cell>
          <cell r="AF22">
            <v>13.53068352831138</v>
          </cell>
          <cell r="AG22">
            <v>13.793793503407755</v>
          </cell>
          <cell r="AH22">
            <v>14.052334455571142</v>
          </cell>
          <cell r="AI22">
            <v>14.259103814201984</v>
          </cell>
          <cell r="AJ22">
            <v>14.566590993338716</v>
          </cell>
          <cell r="AK22">
            <v>15.406125605636124</v>
          </cell>
          <cell r="AL22">
            <v>15.622182554428957</v>
          </cell>
          <cell r="AM22">
            <v>15.710343143445037</v>
          </cell>
          <cell r="AN22">
            <v>15.80022802980024</v>
          </cell>
          <cell r="AO22">
            <v>16.731907392232436</v>
          </cell>
        </row>
        <row r="23">
          <cell r="Q23">
            <v>7.152652206741504</v>
          </cell>
          <cell r="R23">
            <v>9.148400643285905</v>
          </cell>
          <cell r="S23">
            <v>8.82643620728575</v>
          </cell>
          <cell r="T23">
            <v>8.106941656003306</v>
          </cell>
          <cell r="U23">
            <v>5.081517780612552</v>
          </cell>
          <cell r="V23">
            <v>5.202094627387427</v>
          </cell>
          <cell r="W23">
            <v>5.014635353848681</v>
          </cell>
          <cell r="X23">
            <v>5.599701454854911</v>
          </cell>
          <cell r="Y23">
            <v>5.768984129533585</v>
          </cell>
          <cell r="Z23">
            <v>5.765398687171923</v>
          </cell>
          <cell r="AA23">
            <v>5.79064556534464</v>
          </cell>
          <cell r="AB23">
            <v>5.227323498157883</v>
          </cell>
          <cell r="AC23">
            <v>4.362344540893313</v>
          </cell>
          <cell r="AD23">
            <v>4.194052842611863</v>
          </cell>
          <cell r="AE23">
            <v>4.342602487265903</v>
          </cell>
          <cell r="AF23">
            <v>4.279506728888812</v>
          </cell>
          <cell r="AG23">
            <v>4.258374386324335</v>
          </cell>
          <cell r="AH23">
            <v>4.2119871392158466</v>
          </cell>
          <cell r="AI23">
            <v>4.131876565989144</v>
          </cell>
          <cell r="AJ23">
            <v>4.065125575979227</v>
          </cell>
          <cell r="AK23">
            <v>4.140217237219361</v>
          </cell>
          <cell r="AL23">
            <v>4.033088222530217</v>
          </cell>
          <cell r="AM23">
            <v>3.891702972245053</v>
          </cell>
          <cell r="AN23">
            <v>3.752194706125722</v>
          </cell>
          <cell r="AO23">
            <v>3.81166114003831</v>
          </cell>
        </row>
        <row r="24">
          <cell r="Q24">
            <v>16.768180227340864</v>
          </cell>
          <cell r="R24">
            <v>14.894650209115328</v>
          </cell>
          <cell r="S24">
            <v>19.316415471343394</v>
          </cell>
          <cell r="T24">
            <v>39.629488289133086</v>
          </cell>
          <cell r="U24">
            <v>39.39320640319355</v>
          </cell>
          <cell r="V24">
            <v>19.790282064739483</v>
          </cell>
          <cell r="W24">
            <v>22.470727723532928</v>
          </cell>
          <cell r="X24">
            <v>23.05147610142346</v>
          </cell>
          <cell r="Y24">
            <v>16.233130120866846</v>
          </cell>
          <cell r="Z24">
            <v>13.587369645718725</v>
          </cell>
          <cell r="AA24">
            <v>12.648456087080314</v>
          </cell>
          <cell r="AB24">
            <v>7.635981776051783</v>
          </cell>
          <cell r="AC24">
            <v>7.9570351946658</v>
          </cell>
          <cell r="AD24">
            <v>8.28842216062131</v>
          </cell>
          <cell r="AE24">
            <v>8.948531321241575</v>
          </cell>
          <cell r="AF24">
            <v>9.251176799422565</v>
          </cell>
          <cell r="AG24">
            <v>9.535419117083421</v>
          </cell>
          <cell r="AH24">
            <v>9.840347316355293</v>
          </cell>
          <cell r="AI24">
            <v>10.12722724821284</v>
          </cell>
          <cell r="AJ24">
            <v>10.501465417359485</v>
          </cell>
          <cell r="AK24">
            <v>11.26590836841676</v>
          </cell>
          <cell r="AL24">
            <v>11.589094331898737</v>
          </cell>
          <cell r="AM24">
            <v>11.818640171199986</v>
          </cell>
          <cell r="AN24">
            <v>12.048033323674517</v>
          </cell>
          <cell r="AO24">
            <v>12.92024625219413</v>
          </cell>
        </row>
        <row r="25">
          <cell r="Q25">
            <v>2.241295750429388</v>
          </cell>
          <cell r="R25">
            <v>1.2098372085006022</v>
          </cell>
          <cell r="S25">
            <v>1.033491074108894</v>
          </cell>
          <cell r="T25">
            <v>0.9162160763249964</v>
          </cell>
          <cell r="U25">
            <v>0.7749197564597325</v>
          </cell>
          <cell r="V25">
            <v>0.4721451037491721</v>
          </cell>
          <cell r="W25">
            <v>0.41782237054227056</v>
          </cell>
          <cell r="X25">
            <v>0.4238233926683709</v>
          </cell>
          <cell r="Y25">
            <v>0.4394790356021799</v>
          </cell>
          <cell r="Z25">
            <v>0.44025798987171827</v>
          </cell>
          <cell r="AA25">
            <v>0.4316452705239643</v>
          </cell>
          <cell r="AB25">
            <v>0.5142690243256819</v>
          </cell>
          <cell r="AC25">
            <v>0.5030940888147615</v>
          </cell>
          <cell r="AD25">
            <v>0.4920637501085638</v>
          </cell>
          <cell r="AE25">
            <v>0.4797005990665095</v>
          </cell>
          <cell r="AF25">
            <v>0.4689600197605793</v>
          </cell>
          <cell r="AG25">
            <v>0.4581699992211561</v>
          </cell>
          <cell r="AH25">
            <v>0.4475412730926214</v>
          </cell>
          <cell r="AI25">
            <v>0.43726300730465634</v>
          </cell>
          <cell r="AJ25">
            <v>0.4270186118085213</v>
          </cell>
          <cell r="AK25">
            <v>0.41555603177673917</v>
          </cell>
          <cell r="AL25">
            <v>0.4059797266838239</v>
          </cell>
          <cell r="AM25">
            <v>0.3969397869103262</v>
          </cell>
          <cell r="AN25">
            <v>0.38807230960779204</v>
          </cell>
          <cell r="AO25">
            <v>0.37719665261749435</v>
          </cell>
        </row>
        <row r="26">
          <cell r="Q26">
            <v>4.436597109056439</v>
          </cell>
          <cell r="R26">
            <v>3.5251857136819513</v>
          </cell>
          <cell r="S26">
            <v>5.602332056733729</v>
          </cell>
          <cell r="T26">
            <v>6.757749517492659</v>
          </cell>
          <cell r="U26">
            <v>5.397483309926319</v>
          </cell>
          <cell r="V26">
            <v>3.1673693050508276</v>
          </cell>
          <cell r="W26">
            <v>3.0130690231373896</v>
          </cell>
          <cell r="X26">
            <v>2.778495068637763</v>
          </cell>
          <cell r="Y26">
            <v>2.488248721686756</v>
          </cell>
          <cell r="Z26">
            <v>2.40648385526124</v>
          </cell>
          <cell r="AA26">
            <v>2.4661948900546067</v>
          </cell>
          <cell r="AB26">
            <v>2.12876178536821</v>
          </cell>
          <cell r="AC26">
            <v>2.2119992696432487</v>
          </cell>
          <cell r="AD26">
            <v>2.307155478484581</v>
          </cell>
          <cell r="AE26">
            <v>2.5105759934167655</v>
          </cell>
          <cell r="AF26">
            <v>2.6001436314727786</v>
          </cell>
          <cell r="AG26">
            <v>2.7191163846273625</v>
          </cell>
          <cell r="AH26">
            <v>2.8265151838809133</v>
          </cell>
          <cell r="AI26">
            <v>2.914016160450449</v>
          </cell>
          <cell r="AJ26">
            <v>3.041969623962513</v>
          </cell>
          <cell r="AK26">
            <v>3.287307468933467</v>
          </cell>
          <cell r="AL26">
            <v>3.397748346038835</v>
          </cell>
          <cell r="AM26">
            <v>3.4788000198092437</v>
          </cell>
          <cell r="AN26">
            <v>3.5588643478284636</v>
          </cell>
          <cell r="AO26">
            <v>3.83598272625741</v>
          </cell>
        </row>
        <row r="27">
          <cell r="Q27">
            <v>4.5329980251294835</v>
          </cell>
          <cell r="R27">
            <v>4.968420930048587</v>
          </cell>
          <cell r="S27">
            <v>5.265802298080794</v>
          </cell>
          <cell r="T27">
            <v>6.69726297649299</v>
          </cell>
          <cell r="U27">
            <v>7.515957078643547</v>
          </cell>
          <cell r="V27">
            <v>5.174735410713844</v>
          </cell>
          <cell r="W27">
            <v>5.216721425459806</v>
          </cell>
          <cell r="X27">
            <v>5.225499384129104</v>
          </cell>
          <cell r="Y27">
            <v>5.263970668376017</v>
          </cell>
          <cell r="Z27">
            <v>5.294418434669466</v>
          </cell>
          <cell r="AA27">
            <v>5.457274553704463</v>
          </cell>
          <cell r="AB27">
            <v>4.992950966357891</v>
          </cell>
          <cell r="AC27">
            <v>5.24194183620779</v>
          </cell>
          <cell r="AD27">
            <v>5.4892029320281654</v>
          </cell>
          <cell r="AE27">
            <v>5.9582547287583</v>
          </cell>
          <cell r="AF27">
            <v>6.1820731481892075</v>
          </cell>
          <cell r="AG27">
            <v>6.358132733234902</v>
          </cell>
          <cell r="AH27">
            <v>6.566290859381758</v>
          </cell>
          <cell r="AI27">
            <v>6.775948080457734</v>
          </cell>
          <cell r="AJ27">
            <v>7.032477181588451</v>
          </cell>
          <cell r="AK27">
            <v>7.563044867706553</v>
          </cell>
          <cell r="AL27">
            <v>7.7853662591760795</v>
          </cell>
          <cell r="AM27">
            <v>7.9429003644804155</v>
          </cell>
          <cell r="AN27">
            <v>8.101096666238261</v>
          </cell>
          <cell r="AO27">
            <v>8.707066873319222</v>
          </cell>
        </row>
        <row r="29">
          <cell r="Q29">
            <v>49.759313806450464</v>
          </cell>
          <cell r="R29">
            <v>40.5275</v>
          </cell>
          <cell r="S29">
            <v>72</v>
          </cell>
          <cell r="T29">
            <v>101</v>
          </cell>
          <cell r="U29">
            <v>101</v>
          </cell>
          <cell r="V29">
            <v>101</v>
          </cell>
          <cell r="W29">
            <v>114</v>
          </cell>
          <cell r="X29">
            <v>114</v>
          </cell>
          <cell r="Y29">
            <v>108.3</v>
          </cell>
          <cell r="Z29">
            <v>110.466</v>
          </cell>
          <cell r="AA29">
            <v>114.88464</v>
          </cell>
          <cell r="AB29">
            <v>119.4800256</v>
          </cell>
          <cell r="AC29">
            <v>124.25922662400001</v>
          </cell>
          <cell r="AD29">
            <v>129.22959568896002</v>
          </cell>
          <cell r="AE29">
            <v>134.39877951651843</v>
          </cell>
          <cell r="AF29">
            <v>139.77473069717917</v>
          </cell>
          <cell r="AG29">
            <v>145.36571992506634</v>
          </cell>
          <cell r="AH29">
            <v>151.180348722069</v>
          </cell>
          <cell r="AI29">
            <v>157.22756267095176</v>
          </cell>
          <cell r="AJ29">
            <v>165.08894080449934</v>
          </cell>
          <cell r="AK29">
            <v>173.34338784472433</v>
          </cell>
          <cell r="AL29">
            <v>182.01055723696055</v>
          </cell>
          <cell r="AM29">
            <v>191.1110850988086</v>
          </cell>
          <cell r="AN29">
            <v>200.66663935374902</v>
          </cell>
          <cell r="AO29">
            <v>210.6999713214365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30</v>
          </cell>
          <cell r="W30">
            <v>60</v>
          </cell>
          <cell r="X30">
            <v>60</v>
          </cell>
          <cell r="Y30">
            <v>60</v>
          </cell>
          <cell r="Z30">
            <v>61.2</v>
          </cell>
          <cell r="AA30">
            <v>63.64800000000001</v>
          </cell>
          <cell r="AB30">
            <v>66.19392</v>
          </cell>
          <cell r="AC30">
            <v>68.8416768</v>
          </cell>
          <cell r="AD30">
            <v>71.595343872</v>
          </cell>
          <cell r="AE30">
            <v>74.45915762688001</v>
          </cell>
          <cell r="AF30">
            <v>77.43752393195521</v>
          </cell>
          <cell r="AG30">
            <v>80.53502488923343</v>
          </cell>
          <cell r="AH30">
            <v>83.75642588480275</v>
          </cell>
          <cell r="AI30">
            <v>87.10668292019487</v>
          </cell>
          <cell r="AJ30">
            <v>91.46201706620461</v>
          </cell>
          <cell r="AK30">
            <v>96.03511791951486</v>
          </cell>
          <cell r="AL30">
            <v>100.83687381549059</v>
          </cell>
          <cell r="AM30">
            <v>105.87871750626513</v>
          </cell>
          <cell r="AN30">
            <v>111.17265338157839</v>
          </cell>
          <cell r="AO30">
            <v>116.73128605065732</v>
          </cell>
        </row>
        <row r="31">
          <cell r="Q31">
            <v>135.5</v>
          </cell>
          <cell r="R31">
            <v>152.9</v>
          </cell>
          <cell r="S31">
            <v>148.9</v>
          </cell>
          <cell r="T31">
            <v>173.6</v>
          </cell>
          <cell r="U31">
            <v>216.1</v>
          </cell>
          <cell r="V31">
            <v>248.7</v>
          </cell>
          <cell r="W31">
            <v>255.1</v>
          </cell>
          <cell r="X31">
            <v>267.3</v>
          </cell>
          <cell r="Y31">
            <v>271.2</v>
          </cell>
          <cell r="Z31">
            <v>272.2</v>
          </cell>
          <cell r="AA31">
            <v>267.2</v>
          </cell>
          <cell r="AB31">
            <v>264.7</v>
          </cell>
          <cell r="AC31">
            <v>264.7</v>
          </cell>
          <cell r="AD31">
            <v>264.7</v>
          </cell>
          <cell r="AE31">
            <v>264.7</v>
          </cell>
          <cell r="AF31">
            <v>264.7</v>
          </cell>
          <cell r="AG31">
            <v>264.7</v>
          </cell>
          <cell r="AH31">
            <v>264.7</v>
          </cell>
          <cell r="AI31">
            <v>264.7</v>
          </cell>
          <cell r="AJ31">
            <v>264.7</v>
          </cell>
          <cell r="AK31">
            <v>264.7</v>
          </cell>
          <cell r="AL31">
            <v>264.7</v>
          </cell>
          <cell r="AM31">
            <v>264.7</v>
          </cell>
          <cell r="AN31">
            <v>264.7</v>
          </cell>
          <cell r="AO31">
            <v>264.7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1119.423</v>
          </cell>
          <cell r="W34">
            <v>1468.53</v>
          </cell>
          <cell r="X34">
            <v>1588.77</v>
          </cell>
          <cell r="Y34">
            <v>1659.375</v>
          </cell>
          <cell r="Z34">
            <v>1778.4</v>
          </cell>
          <cell r="AA34">
            <v>1756.8</v>
          </cell>
          <cell r="AB34">
            <v>2731.8555</v>
          </cell>
          <cell r="AC34">
            <v>2605.9485241938883</v>
          </cell>
          <cell r="AD34">
            <v>2472.391138656019</v>
          </cell>
          <cell r="AE34">
            <v>2010.8944024409104</v>
          </cell>
          <cell r="AF34">
            <v>1906.0574752148443</v>
          </cell>
          <cell r="AG34">
            <v>1780.420739406208</v>
          </cell>
          <cell r="AH34">
            <v>1635.2289712328845</v>
          </cell>
          <cell r="AI34">
            <v>1507.6859348151993</v>
          </cell>
          <cell r="AJ34">
            <v>1347.0142804234472</v>
          </cell>
          <cell r="AK34">
            <v>902.1647433741016</v>
          </cell>
          <cell r="AL34">
            <v>767.1675232092192</v>
          </cell>
          <cell r="AM34">
            <v>672.9848009204048</v>
          </cell>
          <cell r="AN34">
            <v>573.9470178914486</v>
          </cell>
          <cell r="AO34">
            <v>0</v>
          </cell>
        </row>
        <row r="35">
          <cell r="Q35">
            <v>55.05914462831999</v>
          </cell>
          <cell r="R35">
            <v>52.5475391034528</v>
          </cell>
          <cell r="S35">
            <v>84.65340762159092</v>
          </cell>
          <cell r="T35">
            <v>338.60727303645456</v>
          </cell>
          <cell r="U35">
            <v>431.70977983391276</v>
          </cell>
          <cell r="V35">
            <v>330.9582392952692</v>
          </cell>
          <cell r="W35">
            <v>512.43969143208</v>
          </cell>
          <cell r="X35">
            <v>577.1035813882646</v>
          </cell>
          <cell r="Y35">
            <v>382.4080606387953</v>
          </cell>
          <cell r="Z35">
            <v>344.80370912434705</v>
          </cell>
          <cell r="AA35">
            <v>328.34747023771826</v>
          </cell>
          <cell r="AB35">
            <v>137.98009769109697</v>
          </cell>
          <cell r="AC35">
            <v>140.25753157839748</v>
          </cell>
          <cell r="AD35">
            <v>155.27953913142653</v>
          </cell>
          <cell r="AE35">
            <v>114.891726907101</v>
          </cell>
          <cell r="AF35">
            <v>117.31815940933663</v>
          </cell>
          <cell r="AG35">
            <v>119.79285570892179</v>
          </cell>
          <cell r="AH35">
            <v>110.36699468771153</v>
          </cell>
          <cell r="AI35">
            <v>104.58773864600418</v>
          </cell>
          <cell r="AJ35">
            <v>98.67539303540983</v>
          </cell>
          <cell r="AK35">
            <v>76.6574566264279</v>
          </cell>
          <cell r="AL35">
            <v>70.18078602756182</v>
          </cell>
          <cell r="AM35">
            <v>63.558304514785924</v>
          </cell>
          <cell r="AN35">
            <v>56.78667057863092</v>
          </cell>
          <cell r="AO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51.5</v>
          </cell>
          <cell r="W36">
            <v>52.7</v>
          </cell>
          <cell r="X36">
            <v>52.7</v>
          </cell>
          <cell r="Y36">
            <v>143.0035546223519</v>
          </cell>
          <cell r="Z36">
            <v>187.3158966582602</v>
          </cell>
          <cell r="AA36">
            <v>191.93863570442232</v>
          </cell>
          <cell r="AB36">
            <v>195.0010214917279</v>
          </cell>
          <cell r="AC36">
            <v>198.13076075935777</v>
          </cell>
          <cell r="AD36">
            <v>201.32933486584304</v>
          </cell>
          <cell r="AE36">
            <v>151.8982577504084</v>
          </cell>
          <cell r="AF36">
            <v>155.23907664954498</v>
          </cell>
          <cell r="AG36">
            <v>158.65337282934385</v>
          </cell>
          <cell r="AH36">
            <v>161.40512838887375</v>
          </cell>
          <cell r="AI36">
            <v>164.4550394367355</v>
          </cell>
          <cell r="AJ36">
            <v>167.57202959807935</v>
          </cell>
          <cell r="AK36">
            <v>104.52060129535965</v>
          </cell>
          <cell r="AL36">
            <v>106.31940580653726</v>
          </cell>
          <cell r="AM36">
            <v>108.15777285250493</v>
          </cell>
          <cell r="AN36">
            <v>110.03657256347925</v>
          </cell>
          <cell r="AO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279.57770625</v>
          </cell>
          <cell r="W37">
            <v>364.7345625</v>
          </cell>
          <cell r="X37">
            <v>393.99075000000005</v>
          </cell>
          <cell r="Y37">
            <v>465.00003749999996</v>
          </cell>
          <cell r="Z37">
            <v>493.313686848769</v>
          </cell>
          <cell r="AA37">
            <v>440.662623281256</v>
          </cell>
          <cell r="AB37">
            <v>727.6277551337776</v>
          </cell>
          <cell r="AC37">
            <v>920.7282232424815</v>
          </cell>
          <cell r="AD37">
            <v>909.0596092754793</v>
          </cell>
          <cell r="AE37">
            <v>754.9711257053381</v>
          </cell>
          <cell r="AF37">
            <v>706.360088360531</v>
          </cell>
          <cell r="AG37">
            <v>648.5771941508897</v>
          </cell>
          <cell r="AH37">
            <v>589.0589101792029</v>
          </cell>
          <cell r="AI37">
            <v>535.4286904899385</v>
          </cell>
          <cell r="AJ37">
            <v>467.06990241690266</v>
          </cell>
          <cell r="AK37">
            <v>311.9177672074545</v>
          </cell>
          <cell r="AL37">
            <v>256.8698213322742</v>
          </cell>
          <cell r="AM37">
            <v>218.55844267533087</v>
          </cell>
          <cell r="AN37">
            <v>176.19086883229448</v>
          </cell>
          <cell r="AO37">
            <v>0</v>
          </cell>
        </row>
        <row r="38">
          <cell r="Q38">
            <v>62.328604</v>
          </cell>
          <cell r="R38">
            <v>59.681002</v>
          </cell>
          <cell r="S38">
            <v>95.293331</v>
          </cell>
          <cell r="T38">
            <v>377.505</v>
          </cell>
          <cell r="U38">
            <v>481</v>
          </cell>
          <cell r="V38">
            <v>-129.7115</v>
          </cell>
          <cell r="W38">
            <v>-107.265</v>
          </cell>
          <cell r="X38">
            <v>-90.385</v>
          </cell>
          <cell r="Y38">
            <v>-109.88394537764805</v>
          </cell>
          <cell r="Z38">
            <v>-149.0661106490365</v>
          </cell>
          <cell r="AA38">
            <v>-243.33201591337087</v>
          </cell>
          <cell r="AB38">
            <v>-680.1429006975329</v>
          </cell>
          <cell r="AC38">
            <v>-87.53222003555419</v>
          </cell>
          <cell r="AD38">
            <v>-46.83137340296976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Q39">
            <v>23.33086404155426</v>
          </cell>
          <cell r="R39">
            <v>23.95014461448233</v>
          </cell>
          <cell r="S39">
            <v>27.8931976820253</v>
          </cell>
          <cell r="T39">
            <v>36.25830409861207</v>
          </cell>
          <cell r="U39">
            <v>51.34691204900701</v>
          </cell>
          <cell r="V39">
            <v>61.5</v>
          </cell>
          <cell r="W39">
            <v>64.75</v>
          </cell>
          <cell r="X39">
            <v>63.5</v>
          </cell>
          <cell r="Y39">
            <v>62.5</v>
          </cell>
          <cell r="Z39">
            <v>61.75</v>
          </cell>
          <cell r="AA39">
            <v>61</v>
          </cell>
          <cell r="AB39">
            <v>60.25</v>
          </cell>
          <cell r="AC39">
            <v>61.68509501950216</v>
          </cell>
          <cell r="AD39">
            <v>63.15175322237596</v>
          </cell>
          <cell r="AE39">
            <v>64.6506688027556</v>
          </cell>
          <cell r="AF39">
            <v>66.18255122273764</v>
          </cell>
          <cell r="AG39">
            <v>67.74812554818143</v>
          </cell>
          <cell r="AH39">
            <v>69.34813279189503</v>
          </cell>
          <cell r="AI39">
            <v>70.98333026436909</v>
          </cell>
          <cell r="AJ39">
            <v>72.65449193222476</v>
          </cell>
          <cell r="AK39">
            <v>74.36240878454514</v>
          </cell>
          <cell r="AL39">
            <v>76.10788920726381</v>
          </cell>
          <cell r="AM39">
            <v>77.89175936578759</v>
          </cell>
          <cell r="AN39">
            <v>79.71486359603453</v>
          </cell>
          <cell r="AO39">
            <v>81.57806480407243</v>
          </cell>
        </row>
        <row r="54">
          <cell r="Q54">
            <v>59.25495</v>
          </cell>
          <cell r="R54">
            <v>95.03499</v>
          </cell>
          <cell r="S54">
            <v>103.92699999999999</v>
          </cell>
          <cell r="T54">
            <v>117.92504</v>
          </cell>
          <cell r="U54">
            <v>121.02768</v>
          </cell>
          <cell r="V54">
            <v>136.30172159010542</v>
          </cell>
          <cell r="W54">
            <v>142.39030004550432</v>
          </cell>
          <cell r="X54">
            <v>151.31785753921497</v>
          </cell>
          <cell r="Y54">
            <v>159.18906676979887</v>
          </cell>
          <cell r="Z54">
            <v>163.02081426564058</v>
          </cell>
          <cell r="AA54">
            <v>169.4545299889212</v>
          </cell>
          <cell r="AB54">
            <v>178.7282112067291</v>
          </cell>
          <cell r="AC54">
            <v>183.71256650562043</v>
          </cell>
          <cell r="AD54">
            <v>192.32438569913006</v>
          </cell>
          <cell r="AE54">
            <v>201.7100204382848</v>
          </cell>
          <cell r="AF54">
            <v>209.06960402635042</v>
          </cell>
          <cell r="AG54">
            <v>219.46728798227264</v>
          </cell>
          <cell r="AH54">
            <v>231.9768933630272</v>
          </cell>
          <cell r="AI54">
            <v>246.24701187313195</v>
          </cell>
          <cell r="AJ54">
            <v>261.80903795016616</v>
          </cell>
          <cell r="AK54">
            <v>278.0736432328813</v>
          </cell>
          <cell r="AL54">
            <v>297.8452400303937</v>
          </cell>
          <cell r="AM54">
            <v>319.4807566364481</v>
          </cell>
          <cell r="AN54">
            <v>343.1893464270111</v>
          </cell>
          <cell r="AO54">
            <v>369.1426522883126</v>
          </cell>
        </row>
        <row r="55">
          <cell r="Q55">
            <v>0</v>
          </cell>
          <cell r="R55">
            <v>169.741915199109</v>
          </cell>
          <cell r="S55">
            <v>86</v>
          </cell>
          <cell r="T55">
            <v>86</v>
          </cell>
          <cell r="U55">
            <v>86</v>
          </cell>
          <cell r="V55">
            <v>43</v>
          </cell>
          <cell r="W55">
            <v>43</v>
          </cell>
          <cell r="X55">
            <v>43</v>
          </cell>
          <cell r="Y55">
            <v>43</v>
          </cell>
          <cell r="Z55">
            <v>43</v>
          </cell>
          <cell r="AA55">
            <v>43</v>
          </cell>
          <cell r="AB55">
            <v>32</v>
          </cell>
          <cell r="AC55">
            <v>32</v>
          </cell>
          <cell r="AD55">
            <v>32</v>
          </cell>
          <cell r="AE55">
            <v>32</v>
          </cell>
          <cell r="AF55">
            <v>16</v>
          </cell>
          <cell r="AG55">
            <v>16</v>
          </cell>
          <cell r="AH55">
            <v>16</v>
          </cell>
          <cell r="AI55">
            <v>16</v>
          </cell>
          <cell r="AJ55">
            <v>16</v>
          </cell>
          <cell r="AK55">
            <v>8</v>
          </cell>
          <cell r="AL55">
            <v>8</v>
          </cell>
          <cell r="AM55">
            <v>8</v>
          </cell>
          <cell r="AN55">
            <v>8</v>
          </cell>
          <cell r="AO55">
            <v>8</v>
          </cell>
        </row>
        <row r="56">
          <cell r="Q56">
            <v>0</v>
          </cell>
          <cell r="R56">
            <v>43.60787569199999</v>
          </cell>
          <cell r="S56">
            <v>25.135</v>
          </cell>
          <cell r="T56">
            <v>29.192</v>
          </cell>
          <cell r="U56">
            <v>28.521591787523437</v>
          </cell>
          <cell r="V56">
            <v>14.003994712064385</v>
          </cell>
          <cell r="W56">
            <v>14.031244438256941</v>
          </cell>
          <cell r="X56">
            <v>14.078020761084666</v>
          </cell>
          <cell r="Y56">
            <v>14.10410168099846</v>
          </cell>
          <cell r="Z56">
            <v>14.12290129532492</v>
          </cell>
          <cell r="AA56">
            <v>14.179311450098975</v>
          </cell>
          <cell r="AB56">
            <v>10.713856382053914</v>
          </cell>
          <cell r="AC56">
            <v>10.878148323940813</v>
          </cell>
          <cell r="AD56">
            <v>11.04495960538263</v>
          </cell>
          <cell r="AE56">
            <v>11.214328859264938</v>
          </cell>
          <cell r="AF56">
            <v>5.693147655445215</v>
          </cell>
          <cell r="AG56">
            <v>5.7804493935316685</v>
          </cell>
          <cell r="AH56">
            <v>5.869089862656589</v>
          </cell>
          <cell r="AI56">
            <v>5.959089591629969</v>
          </cell>
          <cell r="AJ56">
            <v>6.050469424061436</v>
          </cell>
          <cell r="AK56">
            <v>3.0716252615937787</v>
          </cell>
          <cell r="AL56">
            <v>3.118727188386581</v>
          </cell>
          <cell r="AM56">
            <v>3.166551401043917</v>
          </cell>
          <cell r="AN56">
            <v>3.2151089754793563</v>
          </cell>
          <cell r="AO56">
            <v>3.2644111574503865</v>
          </cell>
        </row>
        <row r="57">
          <cell r="Q57">
            <v>1.135</v>
          </cell>
          <cell r="R57">
            <v>3.734</v>
          </cell>
          <cell r="S57">
            <v>2.745</v>
          </cell>
          <cell r="T57">
            <v>3.0351500000000002</v>
          </cell>
          <cell r="U57">
            <v>5.052800000000001</v>
          </cell>
          <cell r="V57">
            <v>2.972</v>
          </cell>
          <cell r="W57">
            <v>5.148361031988757</v>
          </cell>
          <cell r="X57">
            <v>7.547056351011764</v>
          </cell>
          <cell r="Y57">
            <v>7.924409168562352</v>
          </cell>
          <cell r="Z57">
            <v>7.924409168562352</v>
          </cell>
          <cell r="AA57">
            <v>9.113070543846705</v>
          </cell>
          <cell r="AB57">
            <v>10.024377598231377</v>
          </cell>
          <cell r="AC57">
            <v>10.174743262204846</v>
          </cell>
          <cell r="AD57">
            <v>10.327364411137918</v>
          </cell>
          <cell r="AE57">
            <v>10.482274877304986</v>
          </cell>
          <cell r="AF57">
            <v>10.63950900046456</v>
          </cell>
          <cell r="AG57">
            <v>10.799101635471528</v>
          </cell>
          <cell r="AH57">
            <v>10.9610881600036</v>
          </cell>
          <cell r="AI57">
            <v>11.125504482403652</v>
          </cell>
          <cell r="AJ57">
            <v>11.292387049639705</v>
          </cell>
          <cell r="AK57">
            <v>11.4617728553843</v>
          </cell>
          <cell r="AL57">
            <v>11.633699448215063</v>
          </cell>
          <cell r="AM57">
            <v>11.808204939938289</v>
          </cell>
          <cell r="AN57">
            <v>11.985328014037362</v>
          </cell>
          <cell r="AO57">
            <v>12.165107934247922</v>
          </cell>
        </row>
        <row r="58">
          <cell r="Q58">
            <v>1.8758</v>
          </cell>
          <cell r="R58">
            <v>2.215</v>
          </cell>
          <cell r="S58">
            <v>2.79</v>
          </cell>
          <cell r="T58">
            <v>3.6104600000000002</v>
          </cell>
          <cell r="U58">
            <v>2.79</v>
          </cell>
          <cell r="V58">
            <v>4.377280000000001</v>
          </cell>
          <cell r="W58">
            <v>3.8077558254526824</v>
          </cell>
          <cell r="X58">
            <v>4.548169129688043</v>
          </cell>
          <cell r="Y58">
            <v>4.548169129688043</v>
          </cell>
          <cell r="Z58">
            <v>4.89684924995267</v>
          </cell>
          <cell r="AA58">
            <v>5.2686231416433715</v>
          </cell>
          <cell r="AB58">
            <v>5.925096526738903</v>
          </cell>
          <cell r="AC58">
            <v>6.280602318343237</v>
          </cell>
          <cell r="AD58">
            <v>6.657438457443831</v>
          </cell>
          <cell r="AE58">
            <v>7.056884764890461</v>
          </cell>
          <cell r="AF58">
            <v>7.480297850783889</v>
          </cell>
          <cell r="AG58">
            <v>7.9291157218309225</v>
          </cell>
          <cell r="AH58">
            <v>8.40486266514078</v>
          </cell>
          <cell r="AI58">
            <v>8.909154425049227</v>
          </cell>
          <cell r="AJ58">
            <v>9.443703690552182</v>
          </cell>
          <cell r="AK58">
            <v>10.010325911985314</v>
          </cell>
          <cell r="AL58">
            <v>10.610945466704433</v>
          </cell>
          <cell r="AM58">
            <v>11.2476021947067</v>
          </cell>
          <cell r="AN58">
            <v>11.922458326389101</v>
          </cell>
          <cell r="AO58">
            <v>12.637805825972448</v>
          </cell>
        </row>
        <row r="59">
          <cell r="Q59">
            <v>8.607209533999999</v>
          </cell>
          <cell r="R59">
            <v>12.515526191</v>
          </cell>
          <cell r="S59">
            <v>13.992259321999999</v>
          </cell>
          <cell r="T59">
            <v>12.924</v>
          </cell>
          <cell r="U59">
            <v>15.19735</v>
          </cell>
          <cell r="V59">
            <v>17.833</v>
          </cell>
          <cell r="W59">
            <v>16</v>
          </cell>
          <cell r="X59">
            <v>15.5</v>
          </cell>
          <cell r="Y59">
            <v>15</v>
          </cell>
          <cell r="Z59">
            <v>14.5</v>
          </cell>
          <cell r="AA59">
            <v>14</v>
          </cell>
          <cell r="AB59">
            <v>13.5</v>
          </cell>
          <cell r="AC59">
            <v>13.55525047160774</v>
          </cell>
          <cell r="AD59">
            <v>13.181343186295392</v>
          </cell>
          <cell r="AE59">
            <v>13.228796021766057</v>
          </cell>
          <cell r="AF59">
            <v>13.276419687444415</v>
          </cell>
          <cell r="AG59">
            <v>13.324214798319215</v>
          </cell>
          <cell r="AH59">
            <v>13.372181971593164</v>
          </cell>
          <cell r="AI59">
            <v>13.4203218266909</v>
          </cell>
          <cell r="AJ59">
            <v>13.468634985266988</v>
          </cell>
          <cell r="AK59">
            <v>13.517122071213949</v>
          </cell>
          <cell r="AL59">
            <v>13.56578371067032</v>
          </cell>
          <cell r="AM59">
            <v>13.614620532028734</v>
          </cell>
          <cell r="AN59">
            <v>13.663633165944038</v>
          </cell>
          <cell r="AO59">
            <v>13.712822245341435</v>
          </cell>
        </row>
        <row r="60">
          <cell r="Q60">
            <v>6.188719797</v>
          </cell>
          <cell r="R60">
            <v>9.616234546000001</v>
          </cell>
          <cell r="S60">
            <v>10.416751111</v>
          </cell>
          <cell r="T60">
            <v>10.507</v>
          </cell>
          <cell r="U60">
            <v>11.499</v>
          </cell>
          <cell r="V60">
            <v>14.832999999999998</v>
          </cell>
          <cell r="W60">
            <v>13</v>
          </cell>
          <cell r="X60">
            <v>12.5</v>
          </cell>
          <cell r="Y60">
            <v>12</v>
          </cell>
          <cell r="Z60">
            <v>11.5</v>
          </cell>
          <cell r="AA60">
            <v>11</v>
          </cell>
          <cell r="AB60">
            <v>10.5</v>
          </cell>
          <cell r="AC60">
            <v>10.55525047160774</v>
          </cell>
          <cell r="AD60">
            <v>10.181343186295392</v>
          </cell>
          <cell r="AE60">
            <v>10.228796021766057</v>
          </cell>
          <cell r="AF60">
            <v>10.276419687444415</v>
          </cell>
          <cell r="AG60">
            <v>10.324214798319215</v>
          </cell>
          <cell r="AH60">
            <v>10.372181971593164</v>
          </cell>
          <cell r="AI60">
            <v>10.4203218266909</v>
          </cell>
          <cell r="AJ60">
            <v>10.468634985266988</v>
          </cell>
          <cell r="AK60">
            <v>10.517122071213949</v>
          </cell>
          <cell r="AL60">
            <v>10.56578371067032</v>
          </cell>
          <cell r="AM60">
            <v>10.614620532028734</v>
          </cell>
          <cell r="AN60">
            <v>10.663633165944038</v>
          </cell>
          <cell r="AO60">
            <v>10.712822245341435</v>
          </cell>
        </row>
        <row r="61">
          <cell r="Q61">
            <v>2.418489737</v>
          </cell>
          <cell r="R61">
            <v>2.899291645</v>
          </cell>
          <cell r="S61">
            <v>3.575508211</v>
          </cell>
          <cell r="T61">
            <v>2.808</v>
          </cell>
          <cell r="U61">
            <v>4</v>
          </cell>
          <cell r="V61">
            <v>3</v>
          </cell>
          <cell r="W61">
            <v>3</v>
          </cell>
          <cell r="X61">
            <v>3</v>
          </cell>
          <cell r="Y61">
            <v>3</v>
          </cell>
          <cell r="Z61">
            <v>3</v>
          </cell>
          <cell r="AA61">
            <v>3</v>
          </cell>
          <cell r="AB61">
            <v>3</v>
          </cell>
          <cell r="AC61">
            <v>3</v>
          </cell>
          <cell r="AD61">
            <v>3</v>
          </cell>
          <cell r="AE61">
            <v>3</v>
          </cell>
          <cell r="AF61">
            <v>3</v>
          </cell>
          <cell r="AG61">
            <v>3</v>
          </cell>
          <cell r="AH61">
            <v>3</v>
          </cell>
          <cell r="AI61">
            <v>3</v>
          </cell>
          <cell r="AJ61">
            <v>3</v>
          </cell>
          <cell r="AK61">
            <v>3</v>
          </cell>
          <cell r="AL61">
            <v>3</v>
          </cell>
          <cell r="AM61">
            <v>3</v>
          </cell>
          <cell r="AN61">
            <v>3</v>
          </cell>
          <cell r="AO61">
            <v>3</v>
          </cell>
        </row>
        <row r="62">
          <cell r="Q62">
            <v>4.608084094152001</v>
          </cell>
          <cell r="R62">
            <v>4.6288630208</v>
          </cell>
          <cell r="S62">
            <v>1.85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Q63">
            <v>1.61487500628</v>
          </cell>
          <cell r="R63">
            <v>1.322190881</v>
          </cell>
          <cell r="S63">
            <v>1.701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Q64">
            <v>92.6818878</v>
          </cell>
          <cell r="R64">
            <v>109.9056246</v>
          </cell>
          <cell r="S64">
            <v>150.209514</v>
          </cell>
          <cell r="T64">
            <v>137.6417855</v>
          </cell>
          <cell r="U64">
            <v>150.138796163</v>
          </cell>
          <cell r="V64">
            <v>170.82199999962697</v>
          </cell>
          <cell r="W64">
            <v>191.2082334222341</v>
          </cell>
          <cell r="X64">
            <v>215.70902244586645</v>
          </cell>
          <cell r="Y64">
            <v>243.84623498388345</v>
          </cell>
          <cell r="Z64">
            <v>254.96964317379684</v>
          </cell>
          <cell r="AA64">
            <v>266.29453612266076</v>
          </cell>
          <cell r="AB64">
            <v>283.6434222878059</v>
          </cell>
          <cell r="AC64">
            <v>293.25286873769375</v>
          </cell>
          <cell r="AD64">
            <v>299.8807443215451</v>
          </cell>
          <cell r="AE64">
            <v>309.8928321606513</v>
          </cell>
          <cell r="AF64">
            <v>320.75332545574014</v>
          </cell>
          <cell r="AG64">
            <v>331.52051982702983</v>
          </cell>
          <cell r="AH64">
            <v>343.34042198993933</v>
          </cell>
          <cell r="AI64">
            <v>356.6944100624535</v>
          </cell>
          <cell r="AJ64">
            <v>371.02314254603647</v>
          </cell>
          <cell r="AK64">
            <v>386.4544610878321</v>
          </cell>
          <cell r="AL64">
            <v>402.6689203236264</v>
          </cell>
          <cell r="AM64">
            <v>419.81432957854486</v>
          </cell>
          <cell r="AN64">
            <v>438.094706680106</v>
          </cell>
          <cell r="AO64">
            <v>457.39705018070174</v>
          </cell>
        </row>
        <row r="65">
          <cell r="Q65">
            <v>29.295698899999998</v>
          </cell>
          <cell r="R65">
            <v>40.828853800000005</v>
          </cell>
          <cell r="S65">
            <v>42.624204000000006</v>
          </cell>
          <cell r="T65">
            <v>42.865399999999994</v>
          </cell>
          <cell r="U65">
            <v>33.67366</v>
          </cell>
          <cell r="V65">
            <v>43.0611</v>
          </cell>
          <cell r="W65">
            <v>52.4</v>
          </cell>
          <cell r="X65">
            <v>62.82</v>
          </cell>
          <cell r="Y65">
            <v>76.51599999999999</v>
          </cell>
          <cell r="Z65">
            <v>79.98253451119757</v>
          </cell>
          <cell r="AA65">
            <v>82.51628999691407</v>
          </cell>
          <cell r="AB65">
            <v>91.22196186230143</v>
          </cell>
          <cell r="AC65">
            <v>91.59529937444034</v>
          </cell>
          <cell r="AD65">
            <v>89.06873966178851</v>
          </cell>
          <cell r="AE65">
            <v>89.38938712457096</v>
          </cell>
          <cell r="AF65">
            <v>89.71118891821942</v>
          </cell>
          <cell r="AG65">
            <v>90.03414919832501</v>
          </cell>
          <cell r="AH65">
            <v>90.35827213543898</v>
          </cell>
          <cell r="AI65">
            <v>90.68356191512656</v>
          </cell>
          <cell r="AJ65">
            <v>91.01002273802102</v>
          </cell>
          <cell r="AK65">
            <v>91.3376588198779</v>
          </cell>
          <cell r="AL65">
            <v>91.66647439162946</v>
          </cell>
          <cell r="AM65">
            <v>91.99647369943933</v>
          </cell>
          <cell r="AN65">
            <v>92.32766100475732</v>
          </cell>
          <cell r="AO65">
            <v>92.66004058437444</v>
          </cell>
        </row>
        <row r="66">
          <cell r="Q66">
            <v>63.3861889</v>
          </cell>
          <cell r="R66">
            <v>69.07677079999999</v>
          </cell>
          <cell r="S66">
            <v>107.58531</v>
          </cell>
          <cell r="T66">
            <v>94.7763855</v>
          </cell>
          <cell r="U66">
            <v>116.465136163</v>
          </cell>
          <cell r="V66">
            <v>127.76089999962696</v>
          </cell>
          <cell r="W66">
            <v>138.80823342223408</v>
          </cell>
          <cell r="X66">
            <v>152.88902244586646</v>
          </cell>
          <cell r="Y66">
            <v>167.33023498388346</v>
          </cell>
          <cell r="Z66">
            <v>174.98710866259927</v>
          </cell>
          <cell r="AA66">
            <v>183.7782461257467</v>
          </cell>
          <cell r="AB66">
            <v>192.42146042550445</v>
          </cell>
          <cell r="AC66">
            <v>201.6575693632534</v>
          </cell>
          <cell r="AD66">
            <v>210.81200465975655</v>
          </cell>
          <cell r="AE66">
            <v>220.50344503608036</v>
          </cell>
          <cell r="AF66">
            <v>231.04213653752072</v>
          </cell>
          <cell r="AG66">
            <v>241.48637062870483</v>
          </cell>
          <cell r="AH66">
            <v>252.98214985450034</v>
          </cell>
          <cell r="AI66">
            <v>266.01084814732695</v>
          </cell>
          <cell r="AJ66">
            <v>280.01311980801546</v>
          </cell>
          <cell r="AK66">
            <v>295.1168022679542</v>
          </cell>
          <cell r="AL66">
            <v>311.00244593199693</v>
          </cell>
          <cell r="AM66">
            <v>327.81785587910554</v>
          </cell>
          <cell r="AN66">
            <v>345.7670456753487</v>
          </cell>
          <cell r="AO66">
            <v>364.7370095963273</v>
          </cell>
        </row>
        <row r="67">
          <cell r="V67">
            <v>364.8396032672271</v>
          </cell>
          <cell r="W67">
            <v>384.23283306819076</v>
          </cell>
          <cell r="X67">
            <v>421.76039864459756</v>
          </cell>
          <cell r="Y67">
            <v>532.5634951934563</v>
          </cell>
          <cell r="Z67">
            <v>588.5997010378658</v>
          </cell>
          <cell r="AA67">
            <v>544.4962443687099</v>
          </cell>
          <cell r="AB67">
            <v>1015.6294632190903</v>
          </cell>
          <cell r="AC67">
            <v>1315.7680921819192</v>
          </cell>
          <cell r="AD67">
            <v>1254.1278372863612</v>
          </cell>
          <cell r="AE67">
            <v>1122.751589083624</v>
          </cell>
          <cell r="AF67">
            <v>1091.0509324409727</v>
          </cell>
          <cell r="AG67">
            <v>1045.3958634469236</v>
          </cell>
          <cell r="AH67">
            <v>994.1000257241882</v>
          </cell>
          <cell r="AI67">
            <v>947.8950427653584</v>
          </cell>
          <cell r="AJ67">
            <v>880.4352672285596</v>
          </cell>
          <cell r="AK67">
            <v>695.9642508551904</v>
          </cell>
          <cell r="AL67">
            <v>631.7483323143111</v>
          </cell>
          <cell r="AM67">
            <v>589.9953226815566</v>
          </cell>
          <cell r="AN67">
            <v>546.5102041796713</v>
          </cell>
          <cell r="AO67">
            <v>328.176596450254</v>
          </cell>
        </row>
        <row r="68">
          <cell r="V68">
            <v>0.4421597750567138</v>
          </cell>
          <cell r="W68">
            <v>3.3044028153339013</v>
          </cell>
          <cell r="X68">
            <v>7.155809050382958</v>
          </cell>
          <cell r="Y68">
            <v>13.924964979858052</v>
          </cell>
          <cell r="Z68">
            <v>23.199011148956796</v>
          </cell>
          <cell r="AA68">
            <v>30.520194938785224</v>
          </cell>
          <cell r="AB68">
            <v>45.1034716300426</v>
          </cell>
          <cell r="AC68">
            <v>77.49713604002235</v>
          </cell>
          <cell r="AD68">
            <v>116.87143110166133</v>
          </cell>
          <cell r="AE68">
            <v>151.90693239437698</v>
          </cell>
          <cell r="AF68">
            <v>182.688068699264</v>
          </cell>
          <cell r="AG68">
            <v>211.27858580067584</v>
          </cell>
          <cell r="AH68">
            <v>237.72320006728145</v>
          </cell>
          <cell r="AI68">
            <v>261.9918557708596</v>
          </cell>
          <cell r="AJ68">
            <v>283.3278947075248</v>
          </cell>
          <cell r="AK68">
            <v>298.7810906721565</v>
          </cell>
          <cell r="AL68">
            <v>308.94875120574596</v>
          </cell>
          <cell r="AM68">
            <v>317.3777232116307</v>
          </cell>
          <cell r="AN68">
            <v>324.7470149817776</v>
          </cell>
          <cell r="AO68">
            <v>328.176596450254</v>
          </cell>
        </row>
        <row r="69">
          <cell r="V69">
            <v>39.30309111615234</v>
          </cell>
          <cell r="W69">
            <v>103.64718371092016</v>
          </cell>
          <cell r="X69">
            <v>206.10966194796185</v>
          </cell>
          <cell r="Y69">
            <v>397.1074309004018</v>
          </cell>
          <cell r="Z69">
            <v>607.8530901833035</v>
          </cell>
          <cell r="AA69">
            <v>714.2545984729475</v>
          </cell>
          <cell r="AB69">
            <v>1239.587660620496</v>
          </cell>
          <cell r="AC69">
            <v>2117.5193176559383</v>
          </cell>
          <cell r="AD69">
            <v>2945.2470884460495</v>
          </cell>
          <cell r="AE69">
            <v>3635.2260599598926</v>
          </cell>
          <cell r="AF69">
            <v>4278.658524902849</v>
          </cell>
          <cell r="AG69">
            <v>4873.741821679309</v>
          </cell>
          <cell r="AH69">
            <v>5424.215685188132</v>
          </cell>
          <cell r="AI69">
            <v>5925.038393126739</v>
          </cell>
          <cell r="AJ69">
            <v>6348.473907660578</v>
          </cell>
          <cell r="AK69">
            <v>6594.457092454499</v>
          </cell>
          <cell r="AL69">
            <v>6788.927915050361</v>
          </cell>
          <cell r="AM69">
            <v>6959.592659864872</v>
          </cell>
          <cell r="AN69">
            <v>7108.159077525049</v>
          </cell>
          <cell r="AO69">
            <v>7108.159077525049</v>
          </cell>
        </row>
        <row r="70">
          <cell r="V70">
            <v>16.347</v>
          </cell>
          <cell r="W70">
            <v>15.5485</v>
          </cell>
          <cell r="X70">
            <v>19.462000000000003</v>
          </cell>
          <cell r="Y70">
            <v>13.40865</v>
          </cell>
          <cell r="Z70">
            <v>14.805077709030698</v>
          </cell>
          <cell r="AA70">
            <v>15.465140405636731</v>
          </cell>
          <cell r="AB70">
            <v>16.88553935425152</v>
          </cell>
          <cell r="AC70">
            <v>0</v>
          </cell>
        </row>
      </sheetData>
      <sheetData sheetId="22">
        <row r="19">
          <cell r="J19">
            <v>-109.99420357645204</v>
          </cell>
          <cell r="K19">
            <v>-99.44453923932184</v>
          </cell>
          <cell r="L19">
            <v>-223.82737992853072</v>
          </cell>
          <cell r="M19">
            <v>-483.7636986643964</v>
          </cell>
          <cell r="N19">
            <v>-783.2610399999999</v>
          </cell>
          <cell r="O19">
            <v>683.2663406257418</v>
          </cell>
          <cell r="P19">
            <v>927.9099300931832</v>
          </cell>
          <cell r="Q19">
            <v>947.3998329438423</v>
          </cell>
          <cell r="R19">
            <v>1137.99777964979</v>
          </cell>
          <cell r="S19">
            <v>1222.1652139665798</v>
          </cell>
          <cell r="T19">
            <v>1149.2445552632655</v>
          </cell>
          <cell r="U19">
            <v>2324.5920046768015</v>
          </cell>
          <cell r="V19">
            <v>2239.960639796012</v>
          </cell>
          <cell r="W19">
            <v>2125.7272812264337</v>
          </cell>
          <cell r="X19">
            <v>1721.1242599440948</v>
          </cell>
          <cell r="Y19">
            <v>1629.9687773714643</v>
          </cell>
          <cell r="Z19">
            <v>1511.3859978808805</v>
          </cell>
          <cell r="AA19">
            <v>1382.779332539734</v>
          </cell>
          <cell r="AB19">
            <v>1271.4310832907877</v>
          </cell>
          <cell r="AC19">
            <v>1130.1441006314676</v>
          </cell>
          <cell r="AD19">
            <v>720.6546062122018</v>
          </cell>
          <cell r="AE19">
            <v>608.9976426365588</v>
          </cell>
          <cell r="AF19">
            <v>539.6266392870155</v>
          </cell>
          <cell r="AG19">
            <v>466.8742478665315</v>
          </cell>
          <cell r="AH19">
            <v>-35.60986575279776</v>
          </cell>
        </row>
        <row r="20">
          <cell r="J20">
            <v>355.2495114807414</v>
          </cell>
          <cell r="K20">
            <v>331.7295344725987</v>
          </cell>
          <cell r="L20">
            <v>318.24771158720364</v>
          </cell>
          <cell r="M20">
            <v>439.60975811920724</v>
          </cell>
          <cell r="N20">
            <v>604.1400000000001</v>
          </cell>
          <cell r="O20">
            <v>1892.0234180784314</v>
          </cell>
          <cell r="P20">
            <v>2384.375941933043</v>
          </cell>
          <cell r="Q20">
            <v>2538.1232940163027</v>
          </cell>
          <cell r="R20">
            <v>2608.328581679599</v>
          </cell>
          <cell r="S20">
            <v>2690.1124865201855</v>
          </cell>
          <cell r="T20">
            <v>2639.750104338534</v>
          </cell>
          <cell r="U20">
            <v>3692.5194309717326</v>
          </cell>
          <cell r="V20">
            <v>3610.0318950156725</v>
          </cell>
          <cell r="W20">
            <v>3516.4952119042264</v>
          </cell>
          <cell r="X20">
            <v>3093.1688602438057</v>
          </cell>
          <cell r="Y20">
            <v>3032.059831805041</v>
          </cell>
          <cell r="Z20">
            <v>2941.471756219593</v>
          </cell>
          <cell r="AA20">
            <v>2839.6767580438195</v>
          </cell>
          <cell r="AB20">
            <v>2764.974318392736</v>
          </cell>
          <cell r="AC20">
            <v>2662.6206321286445</v>
          </cell>
          <cell r="AD20">
            <v>2280.0271775334995</v>
          </cell>
          <cell r="AE20">
            <v>2211.2473993963463</v>
          </cell>
          <cell r="AF20">
            <v>2187.2405929987726</v>
          </cell>
          <cell r="AG20">
            <v>2162.5680631935206</v>
          </cell>
          <cell r="AH20">
            <v>1667.004260420189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1119.423</v>
          </cell>
          <cell r="P21">
            <v>1468.53</v>
          </cell>
          <cell r="Q21">
            <v>1588.77</v>
          </cell>
          <cell r="R21">
            <v>1659.375</v>
          </cell>
          <cell r="S21">
            <v>1778.4</v>
          </cell>
          <cell r="T21">
            <v>1756.8</v>
          </cell>
          <cell r="U21">
            <v>2731.8555</v>
          </cell>
          <cell r="V21">
            <v>2605.9485241938883</v>
          </cell>
          <cell r="W21">
            <v>2472.391138656019</v>
          </cell>
          <cell r="X21">
            <v>2010.8944024409104</v>
          </cell>
          <cell r="Y21">
            <v>1906.0574752148443</v>
          </cell>
          <cell r="Z21">
            <v>1780.420739406208</v>
          </cell>
          <cell r="AA21">
            <v>1635.2289712328845</v>
          </cell>
          <cell r="AB21">
            <v>1507.6859348151993</v>
          </cell>
          <cell r="AC21">
            <v>1347.0142804234472</v>
          </cell>
          <cell r="AD21">
            <v>902.1647433741016</v>
          </cell>
          <cell r="AE21">
            <v>767.1675232092192</v>
          </cell>
          <cell r="AF21">
            <v>672.9848009204048</v>
          </cell>
          <cell r="AG21">
            <v>573.9470178914486</v>
          </cell>
          <cell r="AH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85.50441807843167</v>
          </cell>
          <cell r="P22">
            <v>175.77576190196203</v>
          </cell>
          <cell r="Q22">
            <v>200.60077723529608</v>
          </cell>
          <cell r="R22">
            <v>195.58791161764913</v>
          </cell>
          <cell r="S22">
            <v>192.6956698500021</v>
          </cell>
          <cell r="T22">
            <v>187.56600120588448</v>
          </cell>
          <cell r="U22">
            <v>175.9020012058845</v>
          </cell>
          <cell r="V22">
            <v>161.90520120588448</v>
          </cell>
          <cell r="W22">
            <v>148.84152120588448</v>
          </cell>
          <cell r="X22">
            <v>123.77051304509989</v>
          </cell>
          <cell r="Y22">
            <v>105.28134811647219</v>
          </cell>
          <cell r="Z22">
            <v>58.86060882968717</v>
          </cell>
          <cell r="AA22">
            <v>23.2361723851023</v>
          </cell>
          <cell r="AB22">
            <v>7.817166253918535</v>
          </cell>
          <cell r="AC22">
            <v>2.6037523088833217</v>
          </cell>
          <cell r="AD22">
            <v>0.8864498942246641</v>
          </cell>
          <cell r="AE22">
            <v>0.39670963831373274</v>
          </cell>
          <cell r="AF22">
            <v>0.2109937233440265</v>
          </cell>
          <cell r="AG22">
            <v>0.12118982207757327</v>
          </cell>
          <cell r="AH22">
            <v>0.07163261086077544</v>
          </cell>
        </row>
        <row r="23">
          <cell r="J23">
            <v>465.2437150571934</v>
          </cell>
          <cell r="K23">
            <v>431.1740737119205</v>
          </cell>
          <cell r="L23">
            <v>542.0750915157344</v>
          </cell>
          <cell r="M23">
            <v>923.3734567836036</v>
          </cell>
          <cell r="N23">
            <v>1387.40104</v>
          </cell>
          <cell r="O23">
            <v>1208.7570774526896</v>
          </cell>
          <cell r="P23">
            <v>1456.46601183986</v>
          </cell>
          <cell r="Q23">
            <v>1590.7234610724604</v>
          </cell>
          <cell r="R23">
            <v>1470.3308020298093</v>
          </cell>
          <cell r="S23">
            <v>1467.9472725536057</v>
          </cell>
          <cell r="T23">
            <v>1490.5055490752686</v>
          </cell>
          <cell r="U23">
            <v>1367.9274262949311</v>
          </cell>
          <cell r="V23">
            <v>1370.0712552196605</v>
          </cell>
          <cell r="W23">
            <v>1390.7679306777925</v>
          </cell>
          <cell r="X23">
            <v>1372.044600299711</v>
          </cell>
          <cell r="Y23">
            <v>1402.0910544335768</v>
          </cell>
          <cell r="Z23">
            <v>1430.0857583387124</v>
          </cell>
          <cell r="AA23">
            <v>1456.8974255040855</v>
          </cell>
          <cell r="AB23">
            <v>1493.5432351019485</v>
          </cell>
          <cell r="AC23">
            <v>1532.476531497177</v>
          </cell>
          <cell r="AD23">
            <v>1559.3725713212978</v>
          </cell>
          <cell r="AE23">
            <v>1602.2497567597875</v>
          </cell>
          <cell r="AF23">
            <v>1647.6139537117572</v>
          </cell>
          <cell r="AG23">
            <v>1695.6938153269891</v>
          </cell>
          <cell r="AH23">
            <v>1702.6141261729867</v>
          </cell>
        </row>
        <row r="24">
          <cell r="J24">
            <v>50.7</v>
          </cell>
          <cell r="K24">
            <v>48.3</v>
          </cell>
          <cell r="L24">
            <v>74.5</v>
          </cell>
          <cell r="M24">
            <v>298</v>
          </cell>
          <cell r="N24">
            <v>600</v>
          </cell>
          <cell r="O24">
            <v>291.2432505798369</v>
          </cell>
          <cell r="P24">
            <v>450.9469284602304</v>
          </cell>
          <cell r="Q24">
            <v>507.8511516216729</v>
          </cell>
          <cell r="R24">
            <v>336.51909336213987</v>
          </cell>
          <cell r="S24">
            <v>303.42726402942543</v>
          </cell>
          <cell r="T24">
            <v>288.9457738091921</v>
          </cell>
          <cell r="U24">
            <v>121.42248596816533</v>
          </cell>
          <cell r="V24">
            <v>123.42662778898978</v>
          </cell>
          <cell r="W24">
            <v>136.64599443565535</v>
          </cell>
          <cell r="X24">
            <v>101.10471967824888</v>
          </cell>
          <cell r="Y24">
            <v>103.23998028021623</v>
          </cell>
          <cell r="Z24">
            <v>105.41771302385118</v>
          </cell>
          <cell r="AA24">
            <v>97.12295532518614</v>
          </cell>
          <cell r="AB24">
            <v>92.03721000848368</v>
          </cell>
          <cell r="AC24">
            <v>86.83434587116065</v>
          </cell>
          <cell r="AD24">
            <v>67.45856183125656</v>
          </cell>
          <cell r="AE24">
            <v>61.7590917042544</v>
          </cell>
          <cell r="AF24">
            <v>55.93130797301161</v>
          </cell>
          <cell r="AG24">
            <v>49.97227010919521</v>
          </cell>
          <cell r="AH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69.795</v>
          </cell>
          <cell r="O25">
            <v>74.84002230826508</v>
          </cell>
          <cell r="P25">
            <v>36.12642</v>
          </cell>
          <cell r="Q25">
            <v>37.393421999999994</v>
          </cell>
          <cell r="R25">
            <v>34.946736</v>
          </cell>
          <cell r="S25">
            <v>30.707952</v>
          </cell>
          <cell r="T25">
            <v>37.736424</v>
          </cell>
          <cell r="U25">
            <v>31.2316488</v>
          </cell>
          <cell r="V25">
            <v>24.98469336</v>
          </cell>
          <cell r="W25">
            <v>19.433064815999995</v>
          </cell>
          <cell r="X25">
            <v>12.863005689599998</v>
          </cell>
          <cell r="Y25">
            <v>9.67641941376</v>
          </cell>
          <cell r="Z25">
            <v>5.639267648256</v>
          </cell>
          <cell r="AA25">
            <v>1.9167765889535993</v>
          </cell>
          <cell r="AB25">
            <v>0.9049419533721597</v>
          </cell>
          <cell r="AC25">
            <v>0.38852517202329584</v>
          </cell>
          <cell r="AD25">
            <v>0.23311510321397746</v>
          </cell>
          <cell r="AE25">
            <v>0.1398690619283865</v>
          </cell>
          <cell r="AF25">
            <v>0.08392143715703189</v>
          </cell>
          <cell r="AG25">
            <v>0.05035286229421914</v>
          </cell>
          <cell r="AH25">
            <v>0</v>
          </cell>
        </row>
        <row r="26">
          <cell r="J26">
            <v>505.699690279558</v>
          </cell>
          <cell r="K26">
            <v>468.66747142600053</v>
          </cell>
          <cell r="L26">
            <v>615.9944221769708</v>
          </cell>
          <cell r="M26">
            <v>1049.288019072277</v>
          </cell>
          <cell r="N26">
            <v>1576.592090909091</v>
          </cell>
          <cell r="O26">
            <v>1373.58758801442</v>
          </cell>
          <cell r="P26">
            <v>1655.0750134543862</v>
          </cell>
          <cell r="Q26">
            <v>1807.6402966732503</v>
          </cell>
          <cell r="R26">
            <v>1670.8304568520562</v>
          </cell>
          <cell r="S26">
            <v>1668.1219006290974</v>
          </cell>
          <cell r="T26">
            <v>1693.7563057673508</v>
          </cell>
          <cell r="U26">
            <v>1554.462984426058</v>
          </cell>
          <cell r="V26">
            <v>1556.8991536587052</v>
          </cell>
          <cell r="W26">
            <v>1580.418103042946</v>
          </cell>
          <cell r="X26">
            <v>1559.1415912496718</v>
          </cell>
          <cell r="Y26">
            <v>1593.2852891290645</v>
          </cell>
          <cell r="Z26">
            <v>1625.0974526576276</v>
          </cell>
          <cell r="AA26">
            <v>1655.5652562546425</v>
          </cell>
          <cell r="AB26">
            <v>1697.2082217067598</v>
          </cell>
          <cell r="AC26">
            <v>1741.4506039740647</v>
          </cell>
          <cell r="AD26">
            <v>1772.0142855923839</v>
          </cell>
          <cell r="AE26">
            <v>1820.7383599543039</v>
          </cell>
          <cell r="AF26">
            <v>1872.2885837633605</v>
          </cell>
          <cell r="AG26">
            <v>1926.924790144306</v>
          </cell>
          <cell r="AH26">
            <v>1934.7887797420303</v>
          </cell>
        </row>
        <row r="27">
          <cell r="J27">
            <v>114.99159280012918</v>
          </cell>
          <cell r="K27">
            <v>113.35846824868776</v>
          </cell>
          <cell r="L27">
            <v>146.03226680197005</v>
          </cell>
          <cell r="M27">
            <v>154.5497531728168</v>
          </cell>
          <cell r="N27">
            <v>203.06887156849223</v>
          </cell>
          <cell r="O27">
            <v>267.34757059823744</v>
          </cell>
          <cell r="P27">
            <v>331.831092296257</v>
          </cell>
          <cell r="Q27">
            <v>338.74641322637353</v>
          </cell>
          <cell r="R27">
            <v>328.9037360729134</v>
          </cell>
          <cell r="S27">
            <v>320.8060882589657</v>
          </cell>
          <cell r="T27">
            <v>317.00713357279363</v>
          </cell>
          <cell r="U27">
            <v>323.13708221590167</v>
          </cell>
          <cell r="V27">
            <v>326.4047447618216</v>
          </cell>
          <cell r="W27">
            <v>331.1877207516583</v>
          </cell>
          <cell r="X27">
            <v>337.7653341917336</v>
          </cell>
          <cell r="Y27">
            <v>344.5276041114038</v>
          </cell>
          <cell r="Z27">
            <v>351.48081160618096</v>
          </cell>
          <cell r="AA27">
            <v>358.63147034479186</v>
          </cell>
          <cell r="AB27">
            <v>365.98633551268784</v>
          </cell>
          <cell r="AC27">
            <v>374.33637325213647</v>
          </cell>
          <cell r="AD27">
            <v>382.9825705415099</v>
          </cell>
          <cell r="AE27">
            <v>391.93795243111276</v>
          </cell>
          <cell r="AF27">
            <v>401.2161640606151</v>
          </cell>
          <cell r="AG27">
            <v>410.83150105128027</v>
          </cell>
          <cell r="AH27">
            <v>420.7989414050047</v>
          </cell>
        </row>
        <row r="28">
          <cell r="J28">
            <v>-145.50445329697803</v>
          </cell>
          <cell r="K28">
            <v>44.90815879676069</v>
          </cell>
          <cell r="L28">
            <v>-84.75167070622447</v>
          </cell>
          <cell r="M28">
            <v>-142.02807546179758</v>
          </cell>
          <cell r="N28">
            <v>-263.0003573903724</v>
          </cell>
          <cell r="O28">
            <v>-698.9310540759702</v>
          </cell>
          <cell r="P28">
            <v>-836.0491851497572</v>
          </cell>
          <cell r="Q28">
            <v>-907.1949613371227</v>
          </cell>
          <cell r="R28">
            <v>-1028.3998236187258</v>
          </cell>
          <cell r="S28">
            <v>-1100.3754304023278</v>
          </cell>
          <cell r="T28">
            <v>-1049.0251202136237</v>
          </cell>
          <cell r="U28">
            <v>-1327.1817879289324</v>
          </cell>
          <cell r="V28">
            <v>-1484.4732813789303</v>
          </cell>
          <cell r="W28">
            <v>-1431.3396192796006</v>
          </cell>
          <cell r="X28">
            <v>-1173.78839907311</v>
          </cell>
          <cell r="Y28">
            <v>-1086.875157612316</v>
          </cell>
          <cell r="Z28">
            <v>-965.9757419176352</v>
          </cell>
          <cell r="AA28">
            <v>-854.5467189702349</v>
          </cell>
          <cell r="AB28">
            <v>-766.0217877197952</v>
          </cell>
          <cell r="AC28">
            <v>-672.7261130271265</v>
          </cell>
          <cell r="AD28">
            <v>-432.91332140670664</v>
          </cell>
          <cell r="AE28">
            <v>-366.1941415312694</v>
          </cell>
          <cell r="AF28">
            <v>-318.7645359115408</v>
          </cell>
          <cell r="AG28">
            <v>-268.99998450291764</v>
          </cell>
          <cell r="AH28">
            <v>29.677369063312483</v>
          </cell>
        </row>
        <row r="29">
          <cell r="J29">
            <v>-113.27915329697804</v>
          </cell>
          <cell r="K29">
            <v>-81.38394025085836</v>
          </cell>
          <cell r="L29">
            <v>-142.4516707062245</v>
          </cell>
          <cell r="M29">
            <v>-207.60182562774384</v>
          </cell>
          <cell r="N29">
            <v>-327.5914188908815</v>
          </cell>
          <cell r="O29">
            <v>-333.3504856994063</v>
          </cell>
          <cell r="P29">
            <v>-355.51946397160145</v>
          </cell>
          <cell r="Q29">
            <v>-387.5293592792009</v>
          </cell>
          <cell r="R29">
            <v>-454.2563310951274</v>
          </cell>
          <cell r="S29">
            <v>-502.7076263817943</v>
          </cell>
          <cell r="T29">
            <v>-517.1262813238135</v>
          </cell>
          <cell r="U29">
            <v>-508.84327581279445</v>
          </cell>
          <cell r="V29">
            <v>-510.99875743511865</v>
          </cell>
          <cell r="W29">
            <v>-514.6482865744197</v>
          </cell>
          <cell r="X29">
            <v>-459.9381827408053</v>
          </cell>
          <cell r="Y29">
            <v>-466.3886506567134</v>
          </cell>
          <cell r="Z29">
            <v>-471.89255009600015</v>
          </cell>
          <cell r="AA29">
            <v>-478.56195447843544</v>
          </cell>
          <cell r="AB29">
            <v>-488.29670628183476</v>
          </cell>
          <cell r="AC29">
            <v>-498.75295455952914</v>
          </cell>
          <cell r="AD29">
            <v>-441.71695287319005</v>
          </cell>
          <cell r="AE29">
            <v>-452.05514118462355</v>
          </cell>
          <cell r="AF29">
            <v>-463.1507768780755</v>
          </cell>
          <cell r="AG29">
            <v>-475.0448722262703</v>
          </cell>
          <cell r="AH29">
            <v>-369.79857801472826</v>
          </cell>
        </row>
        <row r="30">
          <cell r="J30">
            <v>46.21702192538659</v>
          </cell>
          <cell r="K30">
            <v>73.99570746322169</v>
          </cell>
          <cell r="L30">
            <v>44.18178970499032</v>
          </cell>
          <cell r="M30">
            <v>52.012736660929434</v>
          </cell>
          <cell r="N30">
            <v>62.57</v>
          </cell>
          <cell r="O30">
            <v>117.38040505827547</v>
          </cell>
          <cell r="P30">
            <v>119.03556220496506</v>
          </cell>
          <cell r="Q30">
            <v>120.8894741274344</v>
          </cell>
          <cell r="R30">
            <v>122.72447873820667</v>
          </cell>
          <cell r="S30">
            <v>124.57122361662536</v>
          </cell>
          <cell r="T30">
            <v>126.49469513704233</v>
          </cell>
          <cell r="U30">
            <v>129.40714948430218</v>
          </cell>
          <cell r="V30">
            <v>132.3893297318428</v>
          </cell>
          <cell r="W30">
            <v>135.44297470206988</v>
          </cell>
          <cell r="X30">
            <v>138.56986832296917</v>
          </cell>
          <cell r="Y30">
            <v>141.77184084009224</v>
          </cell>
          <cell r="Z30">
            <v>145.05077006207762</v>
          </cell>
          <cell r="AA30">
            <v>148.40858264065827</v>
          </cell>
          <cell r="AB30">
            <v>151.84725538613066</v>
          </cell>
          <cell r="AC30">
            <v>155.3688166192923</v>
          </cell>
          <cell r="AD30">
            <v>158.97534756088032</v>
          </cell>
          <cell r="AE30">
            <v>162.66898375957618</v>
          </cell>
          <cell r="AF30">
            <v>166.4519165596703</v>
          </cell>
          <cell r="AG30">
            <v>170.3263946095134</v>
          </cell>
          <cell r="AH30">
            <v>174.29472541191285</v>
          </cell>
        </row>
        <row r="31">
          <cell r="J31">
            <v>159.49617522236463</v>
          </cell>
          <cell r="K31">
            <v>155.37964771408005</v>
          </cell>
          <cell r="L31">
            <v>186.63346041121483</v>
          </cell>
          <cell r="M31">
            <v>259.61456228867326</v>
          </cell>
          <cell r="N31">
            <v>390.1614188908815</v>
          </cell>
          <cell r="O31">
            <v>450.7308907576818</v>
          </cell>
          <cell r="P31">
            <v>474.5550261765665</v>
          </cell>
          <cell r="Q31">
            <v>508.41883340663526</v>
          </cell>
          <cell r="R31">
            <v>576.9808098333341</v>
          </cell>
          <cell r="S31">
            <v>627.2788499984197</v>
          </cell>
          <cell r="T31">
            <v>643.6209764608558</v>
          </cell>
          <cell r="U31">
            <v>638.2504252970966</v>
          </cell>
          <cell r="V31">
            <v>643.3880871669614</v>
          </cell>
          <cell r="W31">
            <v>650.0912612764896</v>
          </cell>
          <cell r="X31">
            <v>598.5080510637745</v>
          </cell>
          <cell r="Y31">
            <v>608.1604914968057</v>
          </cell>
          <cell r="Z31">
            <v>616.9433201580778</v>
          </cell>
          <cell r="AA31">
            <v>626.9705371190937</v>
          </cell>
          <cell r="AB31">
            <v>640.1439616679654</v>
          </cell>
          <cell r="AC31">
            <v>654.1217711788214</v>
          </cell>
          <cell r="AD31">
            <v>600.6923004340704</v>
          </cell>
          <cell r="AE31">
            <v>614.7241249441997</v>
          </cell>
          <cell r="AF31">
            <v>629.6026934377458</v>
          </cell>
          <cell r="AG31">
            <v>645.3712668357837</v>
          </cell>
          <cell r="AH31">
            <v>544.0933034266411</v>
          </cell>
        </row>
        <row r="32">
          <cell r="J32">
            <v>-32.2253</v>
          </cell>
          <cell r="K32">
            <v>126.29209904761905</v>
          </cell>
          <cell r="L32">
            <v>57.70000000000001</v>
          </cell>
          <cell r="M32">
            <v>65.57375016594627</v>
          </cell>
          <cell r="N32">
            <v>64.59106150050908</v>
          </cell>
          <cell r="O32">
            <v>-365.58056837656386</v>
          </cell>
          <cell r="P32">
            <v>-480.5297211781558</v>
          </cell>
          <cell r="Q32">
            <v>-519.6656020579218</v>
          </cell>
          <cell r="R32">
            <v>-574.1434925235983</v>
          </cell>
          <cell r="S32">
            <v>-597.6678040205336</v>
          </cell>
          <cell r="T32">
            <v>-531.8988388898101</v>
          </cell>
          <cell r="U32">
            <v>-818.338512116138</v>
          </cell>
          <cell r="V32">
            <v>-973.4745239438117</v>
          </cell>
          <cell r="W32">
            <v>-916.6913327051809</v>
          </cell>
          <cell r="X32">
            <v>-713.8502163323046</v>
          </cell>
          <cell r="Y32">
            <v>-620.4865069556024</v>
          </cell>
          <cell r="Z32">
            <v>-494.08319182163507</v>
          </cell>
          <cell r="AA32">
            <v>-375.9847644917995</v>
          </cell>
          <cell r="AB32">
            <v>-277.72508143796045</v>
          </cell>
          <cell r="AC32">
            <v>-173.9731584675974</v>
          </cell>
          <cell r="AD32">
            <v>8.80363146648341</v>
          </cell>
          <cell r="AE32">
            <v>85.86099965335416</v>
          </cell>
          <cell r="AF32">
            <v>144.38624096653467</v>
          </cell>
          <cell r="AG32">
            <v>206.04488772335262</v>
          </cell>
          <cell r="AH32">
            <v>399.47594707804075</v>
          </cell>
        </row>
        <row r="33">
          <cell r="J33">
            <v>1</v>
          </cell>
          <cell r="K33">
            <v>162.9</v>
          </cell>
          <cell r="L33">
            <v>94.60000000000001</v>
          </cell>
          <cell r="M33">
            <v>104.45</v>
          </cell>
          <cell r="N33">
            <v>108.5965083819225</v>
          </cell>
          <cell r="O33">
            <v>3.4262824473999496</v>
          </cell>
          <cell r="P33">
            <v>11.072145376608416</v>
          </cell>
          <cell r="Q33">
            <v>22.057828344706003</v>
          </cell>
          <cell r="R33">
            <v>32.81664017889696</v>
          </cell>
          <cell r="S33">
            <v>43.63619547653377</v>
          </cell>
          <cell r="T33">
            <v>52.80136475987416</v>
          </cell>
          <cell r="U33">
            <v>69.35047434690055</v>
          </cell>
          <cell r="V33">
            <v>103.70097125488321</v>
          </cell>
          <cell r="W33">
            <v>144.45498676977425</v>
          </cell>
          <cell r="X33">
            <v>181.4018490788672</v>
          </cell>
          <cell r="Y33">
            <v>215.23565976040572</v>
          </cell>
          <cell r="Z33">
            <v>248.51683030812652</v>
          </cell>
          <cell r="AA33">
            <v>281.8058241454862</v>
          </cell>
          <cell r="AB33">
            <v>314.29341406479733</v>
          </cell>
          <cell r="AC33">
            <v>344.68355013641883</v>
          </cell>
          <cell r="AD33">
            <v>369.81551018745716</v>
          </cell>
          <cell r="AE33">
            <v>390.1088710212848</v>
          </cell>
          <cell r="AF33">
            <v>408.9272934503319</v>
          </cell>
          <cell r="AG33">
            <v>426.87812058774</v>
          </cell>
          <cell r="AH33">
            <v>441.0166672358152</v>
          </cell>
        </row>
        <row r="34">
          <cell r="J34">
            <v>33.2253</v>
          </cell>
          <cell r="K34">
            <v>36.60790095238095</v>
          </cell>
          <cell r="L34">
            <v>36.9</v>
          </cell>
          <cell r="M34">
            <v>38.87624983405374</v>
          </cell>
          <cell r="N34">
            <v>44.00544688141341</v>
          </cell>
          <cell r="O34">
            <v>369.0068508239638</v>
          </cell>
          <cell r="P34">
            <v>491.60186655476423</v>
          </cell>
          <cell r="Q34">
            <v>541.7234304026277</v>
          </cell>
          <cell r="R34">
            <v>606.9601327024952</v>
          </cell>
          <cell r="S34">
            <v>641.3039994970674</v>
          </cell>
          <cell r="T34">
            <v>584.7002036496842</v>
          </cell>
          <cell r="U34">
            <v>887.6889864630385</v>
          </cell>
          <cell r="V34">
            <v>1077.175495198695</v>
          </cell>
          <cell r="W34">
            <v>1061.1463194749551</v>
          </cell>
          <cell r="X34">
            <v>895.2520654111718</v>
          </cell>
          <cell r="Y34">
            <v>835.7221667160081</v>
          </cell>
          <cell r="Z34">
            <v>742.6000221297616</v>
          </cell>
          <cell r="AA34">
            <v>657.7905886372857</v>
          </cell>
          <cell r="AB34">
            <v>592.0184955027578</v>
          </cell>
          <cell r="AC34">
            <v>518.6567086040162</v>
          </cell>
          <cell r="AD34">
            <v>361.01187872097375</v>
          </cell>
          <cell r="AE34">
            <v>304.24787136793066</v>
          </cell>
          <cell r="AF34">
            <v>264.5410524837972</v>
          </cell>
          <cell r="AG34">
            <v>220.83323286438738</v>
          </cell>
          <cell r="AH34">
            <v>41.540720157774444</v>
          </cell>
        </row>
        <row r="35">
          <cell r="J35">
            <v>33.2253</v>
          </cell>
          <cell r="K35">
            <v>36.60790095238095</v>
          </cell>
          <cell r="L35">
            <v>36.9</v>
          </cell>
          <cell r="M35">
            <v>38.87624983405374</v>
          </cell>
          <cell r="N35">
            <v>41.73306448384133</v>
          </cell>
          <cell r="O35">
            <v>40.39189283563219</v>
          </cell>
          <cell r="P35">
            <v>40</v>
          </cell>
          <cell r="Q35">
            <v>37.8</v>
          </cell>
          <cell r="R35">
            <v>35.2</v>
          </cell>
          <cell r="S35">
            <v>33.5</v>
          </cell>
          <cell r="T35">
            <v>31.4</v>
          </cell>
          <cell r="U35">
            <v>49.381533148599146</v>
          </cell>
          <cell r="V35">
            <v>50.12404725704767</v>
          </cell>
          <cell r="W35">
            <v>50.20619808451074</v>
          </cell>
          <cell r="X35">
            <v>49.90890891044908</v>
          </cell>
          <cell r="Y35">
            <v>49.4386414886478</v>
          </cell>
          <cell r="Z35">
            <v>49.07812714613216</v>
          </cell>
          <cell r="AA35">
            <v>48.4937364483216</v>
          </cell>
          <cell r="AB35">
            <v>47.682157016982046</v>
          </cell>
          <cell r="AC35">
            <v>47.00435125992134</v>
          </cell>
          <cell r="AD35">
            <v>45.64975172784094</v>
          </cell>
          <cell r="AE35">
            <v>44.21226209072557</v>
          </cell>
          <cell r="AF35">
            <v>42.90318743400392</v>
          </cell>
          <cell r="AG35">
            <v>41.598652535634656</v>
          </cell>
          <cell r="AH35">
            <v>38.44941542868356</v>
          </cell>
        </row>
        <row r="36">
          <cell r="J36">
            <v>47.934935093290804</v>
          </cell>
          <cell r="K36">
            <v>30.44997833636502</v>
          </cell>
          <cell r="L36">
            <v>44.97148777716288</v>
          </cell>
          <cell r="M36">
            <v>47.7</v>
          </cell>
          <cell r="N36">
            <v>40.7</v>
          </cell>
          <cell r="O36">
            <v>47</v>
          </cell>
          <cell r="P36">
            <v>47.530343255401476</v>
          </cell>
          <cell r="Q36">
            <v>48.17922608757505</v>
          </cell>
          <cell r="R36">
            <v>48.83784216223123</v>
          </cell>
          <cell r="S36">
            <v>49.32622058385355</v>
          </cell>
          <cell r="T36">
            <v>49.81948278969208</v>
          </cell>
          <cell r="U36">
            <v>50.317677617589005</v>
          </cell>
          <cell r="V36">
            <v>50.8208543937649</v>
          </cell>
          <cell r="W36">
            <v>51.329062937702545</v>
          </cell>
          <cell r="X36">
            <v>51.84235356707957</v>
          </cell>
          <cell r="Y36">
            <v>52.36077710275037</v>
          </cell>
          <cell r="Z36">
            <v>52.884384873777876</v>
          </cell>
          <cell r="AA36">
            <v>53.413228722515655</v>
          </cell>
          <cell r="AB36">
            <v>53.94736100974081</v>
          </cell>
          <cell r="AC36">
            <v>54.48683461983822</v>
          </cell>
          <cell r="AD36">
            <v>55.031702966036605</v>
          </cell>
          <cell r="AE36">
            <v>55.582019995696974</v>
          </cell>
          <cell r="AF36">
            <v>56.13784019565394</v>
          </cell>
          <cell r="AG36">
            <v>56.69921859761048</v>
          </cell>
          <cell r="AH36">
            <v>57.26621078358659</v>
          </cell>
        </row>
        <row r="37">
          <cell r="J37">
            <v>49.81931967842647</v>
          </cell>
          <cell r="K37">
            <v>31.17849055920215</v>
          </cell>
          <cell r="L37">
            <v>44.97148777716288</v>
          </cell>
          <cell r="M37">
            <v>47.7</v>
          </cell>
          <cell r="N37">
            <v>40.7</v>
          </cell>
          <cell r="O37">
            <v>47.728512222837125</v>
          </cell>
          <cell r="P37">
            <v>48.2588554782386</v>
          </cell>
          <cell r="Q37">
            <v>48.90773831041218</v>
          </cell>
          <cell r="R37">
            <v>49.56635438506836</v>
          </cell>
          <cell r="S37">
            <v>50.05473280669067</v>
          </cell>
          <cell r="T37">
            <v>50.547995012529206</v>
          </cell>
          <cell r="U37">
            <v>51.04618984042613</v>
          </cell>
          <cell r="V37">
            <v>51.54936661660202</v>
          </cell>
          <cell r="W37">
            <v>52.05757516053967</v>
          </cell>
          <cell r="X37">
            <v>52.570865789916695</v>
          </cell>
          <cell r="Y37">
            <v>53.089289325587494</v>
          </cell>
          <cell r="Z37">
            <v>53.612897096615</v>
          </cell>
          <cell r="AA37">
            <v>54.14174094535278</v>
          </cell>
          <cell r="AB37">
            <v>54.675873232577935</v>
          </cell>
          <cell r="AC37">
            <v>55.215346842675345</v>
          </cell>
          <cell r="AD37">
            <v>55.76021518887373</v>
          </cell>
          <cell r="AE37">
            <v>56.3105322185341</v>
          </cell>
          <cell r="AF37">
            <v>56.86635241849107</v>
          </cell>
          <cell r="AG37">
            <v>57.42773082044761</v>
          </cell>
          <cell r="AH37">
            <v>57.99472300642371</v>
          </cell>
        </row>
        <row r="38">
          <cell r="J38">
            <v>1.8843845851356664</v>
          </cell>
          <cell r="K38">
            <v>0.7285122228371275</v>
          </cell>
          <cell r="L38">
            <v>0</v>
          </cell>
          <cell r="M38">
            <v>0</v>
          </cell>
          <cell r="N38">
            <v>0</v>
          </cell>
          <cell r="O38">
            <v>0.7285122228371275</v>
          </cell>
          <cell r="P38">
            <v>0.7285122228371275</v>
          </cell>
          <cell r="Q38">
            <v>0.7285122228371275</v>
          </cell>
          <cell r="R38">
            <v>0.7285122228371275</v>
          </cell>
          <cell r="S38">
            <v>0.7285122228371275</v>
          </cell>
          <cell r="T38">
            <v>0.7285122228371275</v>
          </cell>
          <cell r="U38">
            <v>0.7285122228371275</v>
          </cell>
          <cell r="V38">
            <v>0.7285122228371275</v>
          </cell>
          <cell r="W38">
            <v>0.7285122228371275</v>
          </cell>
          <cell r="X38">
            <v>0.7285122228371275</v>
          </cell>
          <cell r="Y38">
            <v>0.7285122228371275</v>
          </cell>
          <cell r="Z38">
            <v>0.7285122228371275</v>
          </cell>
          <cell r="AA38">
            <v>0.7285122228371275</v>
          </cell>
          <cell r="AB38">
            <v>0.7285122228371275</v>
          </cell>
          <cell r="AC38">
            <v>0.7285122228371275</v>
          </cell>
          <cell r="AD38">
            <v>0.7285122228371275</v>
          </cell>
          <cell r="AE38">
            <v>0.7285122228371275</v>
          </cell>
          <cell r="AF38">
            <v>0.7285122228371275</v>
          </cell>
          <cell r="AG38">
            <v>0.7285122228371275</v>
          </cell>
          <cell r="AH38">
            <v>0.7285122228371275</v>
          </cell>
        </row>
        <row r="39">
          <cell r="J39">
            <v>84.39197626660396</v>
          </cell>
          <cell r="K39">
            <v>70.57066882734237</v>
          </cell>
          <cell r="L39">
            <v>92.96857902735562</v>
          </cell>
          <cell r="M39">
            <v>61.20617135106624</v>
          </cell>
          <cell r="N39">
            <v>70.65326141365462</v>
          </cell>
          <cell r="O39">
            <v>80.25365708246352</v>
          </cell>
          <cell r="P39">
            <v>55.77648725842123</v>
          </cell>
          <cell r="Q39">
            <v>50.42611412409286</v>
          </cell>
          <cell r="R39">
            <v>46.678259646480925</v>
          </cell>
          <cell r="S39">
            <v>44.53279789274958</v>
          </cell>
          <cell r="T39">
            <v>37.33360164877958</v>
          </cell>
          <cell r="U39">
            <v>36.562164771703074</v>
          </cell>
          <cell r="V39">
            <v>34.366533525235184</v>
          </cell>
          <cell r="W39">
            <v>30.77829626774542</v>
          </cell>
          <cell r="X39">
            <v>28.978962820277744</v>
          </cell>
          <cell r="Y39">
            <v>25.41369604799884</v>
          </cell>
          <cell r="Z39">
            <v>23.04901492805876</v>
          </cell>
          <cell r="AA39">
            <v>22.52417055168016</v>
          </cell>
          <cell r="AB39">
            <v>21.72883163987104</v>
          </cell>
          <cell r="AC39">
            <v>20.96974276766816</v>
          </cell>
          <cell r="AD39">
            <v>20.245082672539066</v>
          </cell>
          <cell r="AE39">
            <v>19.55312431063754</v>
          </cell>
          <cell r="AF39">
            <v>18.892229942850413</v>
          </cell>
          <cell r="AG39">
            <v>18.26084647770662</v>
          </cell>
          <cell r="AH39">
            <v>17.657501057712846</v>
          </cell>
        </row>
        <row r="40">
          <cell r="J40">
            <v>87.13256077435062</v>
          </cell>
          <cell r="K40">
            <v>73.18634895551781</v>
          </cell>
          <cell r="L40">
            <v>95.63657275809457</v>
          </cell>
          <cell r="M40">
            <v>63.92752495641997</v>
          </cell>
          <cell r="N40">
            <v>73.42904209111542</v>
          </cell>
          <cell r="O40">
            <v>83.08495337347354</v>
          </cell>
          <cell r="P40">
            <v>58.66440947525145</v>
          </cell>
          <cell r="Q40">
            <v>53.371794785259695</v>
          </cell>
          <cell r="R40">
            <v>49.68285392087109</v>
          </cell>
          <cell r="S40">
            <v>47.59748405262755</v>
          </cell>
          <cell r="T40">
            <v>40.45958153185511</v>
          </cell>
          <cell r="U40">
            <v>39.75066425244011</v>
          </cell>
          <cell r="V40">
            <v>37.61880299558696</v>
          </cell>
          <cell r="W40">
            <v>34.095611127504235</v>
          </cell>
          <cell r="X40">
            <v>32.362623977231735</v>
          </cell>
          <cell r="Y40">
            <v>28.865030428091913</v>
          </cell>
          <cell r="Z40">
            <v>26.569375995753695</v>
          </cell>
          <cell r="AA40">
            <v>26.114938840728993</v>
          </cell>
          <cell r="AB40">
            <v>25.39141529470085</v>
          </cell>
          <cell r="AC40">
            <v>24.705578095594564</v>
          </cell>
          <cell r="AD40">
            <v>24.055634707023998</v>
          </cell>
          <cell r="AE40">
            <v>23.43988738581217</v>
          </cell>
          <cell r="AF40">
            <v>22.85672827952854</v>
          </cell>
          <cell r="AG40">
            <v>22.30463478111831</v>
          </cell>
          <cell r="AH40">
            <v>21.782165127192766</v>
          </cell>
        </row>
        <row r="43">
          <cell r="J43">
            <v>2.7405845077466635</v>
          </cell>
          <cell r="K43">
            <v>2.615680128175445</v>
          </cell>
          <cell r="L43">
            <v>2.6679937307389543</v>
          </cell>
          <cell r="M43">
            <v>2.7213536053537335</v>
          </cell>
          <cell r="N43">
            <v>2.775780677460808</v>
          </cell>
          <cell r="O43">
            <v>2.831296291010024</v>
          </cell>
          <cell r="P43">
            <v>2.8879222168302245</v>
          </cell>
          <cell r="Q43">
            <v>2.945680661166829</v>
          </cell>
          <cell r="R43">
            <v>3.0045942743901657</v>
          </cell>
          <cell r="S43">
            <v>3.064686159877969</v>
          </cell>
          <cell r="T43">
            <v>3.1259798830755288</v>
          </cell>
          <cell r="U43">
            <v>3.1884994807370393</v>
          </cell>
          <cell r="V43">
            <v>3.2522694703517803</v>
          </cell>
          <cell r="W43">
            <v>3.317314859758816</v>
          </cell>
          <cell r="X43">
            <v>3.383661156953992</v>
          </cell>
          <cell r="Y43">
            <v>3.451334380093072</v>
          </cell>
          <cell r="Z43">
            <v>3.5203610676949335</v>
          </cell>
          <cell r="AA43">
            <v>3.590768289048832</v>
          </cell>
          <cell r="AB43">
            <v>3.6625836548298087</v>
          </cell>
          <cell r="AC43">
            <v>3.735835327926405</v>
          </cell>
          <cell r="AD43">
            <v>3.810552034484933</v>
          </cell>
          <cell r="AE43">
            <v>3.8867630751746316</v>
          </cell>
          <cell r="AF43">
            <v>3.9644983366781243</v>
          </cell>
          <cell r="AG43">
            <v>4.043788303411687</v>
          </cell>
          <cell r="AH43">
            <v>4.124664069479921</v>
          </cell>
        </row>
        <row r="44">
          <cell r="N44">
            <v>11.67168674698795</v>
          </cell>
          <cell r="O44">
            <v>21.89696380346962</v>
          </cell>
          <cell r="P44">
            <v>12.17648725842122</v>
          </cell>
          <cell r="Q44">
            <v>12.126114124092862</v>
          </cell>
          <cell r="R44">
            <v>12.078259646480921</v>
          </cell>
          <cell r="S44">
            <v>12.032797892749578</v>
          </cell>
          <cell r="T44">
            <v>11.83360164877958</v>
          </cell>
          <cell r="U44">
            <v>11.63874393300175</v>
          </cell>
          <cell r="V44">
            <v>11.448086336418372</v>
          </cell>
          <cell r="W44">
            <v>11.261496273759938</v>
          </cell>
          <cell r="X44">
            <v>11.078846707617627</v>
          </cell>
          <cell r="Y44">
            <v>10.900015886155167</v>
          </cell>
          <cell r="Z44">
            <v>10.724887093724128</v>
          </cell>
          <cell r="AA44">
            <v>10.55334841374042</v>
          </cell>
          <cell r="AB44">
            <v>10.385292503211813</v>
          </cell>
          <cell r="AC44">
            <v>10.22061637833685</v>
          </cell>
          <cell r="AD44">
            <v>10.059221210624335</v>
          </cell>
          <cell r="AE44">
            <v>9.90101213301023</v>
          </cell>
          <cell r="AF44">
            <v>9.745898055474774</v>
          </cell>
          <cell r="AG44">
            <v>9.593791489687549</v>
          </cell>
          <cell r="AH44">
            <v>9.44460838223178</v>
          </cell>
        </row>
        <row r="45">
          <cell r="J45">
            <v>-123.17174551353528</v>
          </cell>
          <cell r="K45">
            <v>46.48426672114624</v>
          </cell>
          <cell r="L45">
            <v>-170.6389838302367</v>
          </cell>
          <cell r="M45">
            <v>-516.8856027751277</v>
          </cell>
          <cell r="N45">
            <v>-934.9081359767177</v>
          </cell>
          <cell r="O45">
            <v>111.5889436322351</v>
          </cell>
          <cell r="P45">
            <v>195.16757545724863</v>
          </cell>
          <cell r="Q45">
            <v>138.81021181838753</v>
          </cell>
          <cell r="R45">
            <v>205.11405783977625</v>
          </cell>
          <cell r="S45">
            <v>215.64880204085512</v>
          </cell>
          <cell r="T45">
            <v>187.37251948811343</v>
          </cell>
          <cell r="U45">
            <v>1084.290059137161</v>
          </cell>
          <cell r="V45">
            <v>840.6747463360816</v>
          </cell>
          <cell r="W45">
            <v>776.495021152281</v>
          </cell>
          <cell r="X45">
            <v>628.157177258342</v>
          </cell>
          <cell r="Y45">
            <v>620.8680929098975</v>
          </cell>
          <cell r="Z45">
            <v>621.3436557650818</v>
          </cell>
          <cell r="AA45">
            <v>604.170012843695</v>
          </cell>
          <cell r="AB45">
            <v>581.0854882206044</v>
          </cell>
          <cell r="AC45">
            <v>532.8745649918475</v>
          </cell>
          <cell r="AD45">
            <v>363.0180704440708</v>
          </cell>
          <cell r="AE45">
            <v>317.9386454116239</v>
          </cell>
          <cell r="AF45">
            <v>295.892173513979</v>
          </cell>
          <cell r="AG45">
            <v>272.834328438931</v>
          </cell>
          <cell r="AH45">
            <v>68.99121515181416</v>
          </cell>
        </row>
        <row r="46">
          <cell r="J46">
            <v>-68.06304986136138</v>
          </cell>
          <cell r="K46">
            <v>98.98426672114624</v>
          </cell>
          <cell r="L46">
            <v>-85.97989292114579</v>
          </cell>
          <cell r="M46">
            <v>-178.2492391387641</v>
          </cell>
          <cell r="N46">
            <v>-253.08995415853587</v>
          </cell>
          <cell r="O46">
            <v>-345.7981108224957</v>
          </cell>
          <cell r="P46">
            <v>-343.4881706106714</v>
          </cell>
          <cell r="Q46">
            <v>-426.16545679334786</v>
          </cell>
          <cell r="R46">
            <v>-463.8492893990767</v>
          </cell>
          <cell r="S46">
            <v>-537.3179053277686</v>
          </cell>
          <cell r="T46">
            <v>-608.47875128849</v>
          </cell>
          <cell r="U46">
            <v>-586.9565665462367</v>
          </cell>
          <cell r="V46">
            <v>-506.1572622775701</v>
          </cell>
          <cell r="W46">
            <v>-430.227634230989</v>
          </cell>
          <cell r="X46">
            <v>-360.9761148197209</v>
          </cell>
          <cell r="Y46">
            <v>-306.2720578855341</v>
          </cell>
          <cell r="Z46">
            <v>-232.05366095197087</v>
          </cell>
          <cell r="AA46">
            <v>-170.22792513340153</v>
          </cell>
          <cell r="AB46">
            <v>-122.12897802191674</v>
          </cell>
          <cell r="AC46">
            <v>-80.82239038120792</v>
          </cell>
          <cell r="AD46">
            <v>-46.050847800788574</v>
          </cell>
          <cell r="AE46">
            <v>-15.85886463122199</v>
          </cell>
          <cell r="AF46">
            <v>13.181892636195869</v>
          </cell>
          <cell r="AG46">
            <v>41.90142252188707</v>
          </cell>
          <cell r="AH46">
            <v>68.99121515181416</v>
          </cell>
        </row>
        <row r="47">
          <cell r="J47">
            <v>-68.06304986136138</v>
          </cell>
          <cell r="K47">
            <v>98.98426672114624</v>
          </cell>
          <cell r="L47">
            <v>-85.97989292114579</v>
          </cell>
          <cell r="M47">
            <v>-178.2492391387641</v>
          </cell>
          <cell r="N47">
            <v>-147.33995415853587</v>
          </cell>
          <cell r="O47">
            <v>-284.8941800976597</v>
          </cell>
          <cell r="P47">
            <v>-392.0875090548841</v>
          </cell>
          <cell r="Q47">
            <v>-474.6047342230312</v>
          </cell>
          <cell r="R47">
            <v>-511.68150581423066</v>
          </cell>
          <cell r="S47">
            <v>-578.9500625294723</v>
          </cell>
          <cell r="T47">
            <v>-635.4893721259461</v>
          </cell>
          <cell r="U47">
            <v>-612.8650695714593</v>
          </cell>
          <cell r="V47">
            <v>-530.3884587842888</v>
          </cell>
          <cell r="W47">
            <v>-452.84749532190835</v>
          </cell>
          <cell r="X47">
            <v>-379.1469282694361</v>
          </cell>
          <cell r="Y47">
            <v>-320.72576785517697</v>
          </cell>
          <cell r="Z47">
            <v>-240.8794481809183</v>
          </cell>
          <cell r="AA47">
            <v>-173.59448304794262</v>
          </cell>
          <cell r="AB47">
            <v>-122.830892803518</v>
          </cell>
          <cell r="AC47">
            <v>-81.35312567701108</v>
          </cell>
          <cell r="AD47">
            <v>-46.19860065780217</v>
          </cell>
          <cell r="AE47">
            <v>-15.913183973685179</v>
          </cell>
          <cell r="AF47">
            <v>13.156282697866045</v>
          </cell>
          <cell r="AG47">
            <v>41.88752104259884</v>
          </cell>
          <cell r="AH47">
            <v>69.01088727004428</v>
          </cell>
        </row>
        <row r="48">
          <cell r="J48">
            <v>-77.26688970310042</v>
          </cell>
          <cell r="K48">
            <v>-20.982896935669594</v>
          </cell>
          <cell r="L48">
            <v>-122.31983330533967</v>
          </cell>
          <cell r="M48">
            <v>-108.99071537058525</v>
          </cell>
          <cell r="N48">
            <v>-74.68188466666668</v>
          </cell>
          <cell r="O48">
            <v>154.59551139828335</v>
          </cell>
          <cell r="P48">
            <v>152.6538907262106</v>
          </cell>
          <cell r="Q48">
            <v>142.70598312628763</v>
          </cell>
          <cell r="R48">
            <v>167.07492268253142</v>
          </cell>
          <cell r="S48">
            <v>195.81414333519956</v>
          </cell>
          <cell r="T48">
            <v>96.22915901452454</v>
          </cell>
          <cell r="U48">
            <v>539.3050713556847</v>
          </cell>
          <cell r="V48">
            <v>885.7896685459879</v>
          </cell>
          <cell r="W48">
            <v>847.5057076065345</v>
          </cell>
          <cell r="X48">
            <v>732.6734689827075</v>
          </cell>
          <cell r="Y48">
            <v>719.2176103537442</v>
          </cell>
          <cell r="Z48">
            <v>714.8274842076718</v>
          </cell>
          <cell r="AA48">
            <v>696.4143307206065</v>
          </cell>
          <cell r="AB48">
            <v>663.4322224279863</v>
          </cell>
          <cell r="AC48">
            <v>599.001612948791</v>
          </cell>
          <cell r="AD48">
            <v>430.78409905353396</v>
          </cell>
          <cell r="AE48">
            <v>384.6958097550397</v>
          </cell>
          <cell r="AF48">
            <v>364.7413565907659</v>
          </cell>
          <cell r="AG48">
            <v>345.0959871849486</v>
          </cell>
          <cell r="AH48">
            <v>144.7168069518678</v>
          </cell>
        </row>
        <row r="50">
          <cell r="J50">
            <v>10.093392999999999</v>
          </cell>
          <cell r="K50">
            <v>10.485879</v>
          </cell>
          <cell r="L50">
            <v>9.627393999999999</v>
          </cell>
          <cell r="M50">
            <v>11.003187</v>
          </cell>
          <cell r="N50">
            <v>10.639151000000002</v>
          </cell>
          <cell r="O50">
            <v>11.1</v>
          </cell>
          <cell r="P50">
            <v>12</v>
          </cell>
          <cell r="Q50">
            <v>13</v>
          </cell>
          <cell r="R50">
            <v>13.5</v>
          </cell>
          <cell r="S50">
            <v>14</v>
          </cell>
          <cell r="T50">
            <v>15</v>
          </cell>
          <cell r="U50">
            <v>15.5</v>
          </cell>
          <cell r="V50">
            <v>16</v>
          </cell>
          <cell r="W50">
            <v>16</v>
          </cell>
          <cell r="X50">
            <v>16</v>
          </cell>
          <cell r="Y50">
            <v>16</v>
          </cell>
          <cell r="Z50">
            <v>16</v>
          </cell>
          <cell r="AA50">
            <v>16</v>
          </cell>
          <cell r="AB50">
            <v>16</v>
          </cell>
          <cell r="AC50">
            <v>16</v>
          </cell>
          <cell r="AD50">
            <v>16</v>
          </cell>
          <cell r="AE50">
            <v>16</v>
          </cell>
          <cell r="AF50">
            <v>16</v>
          </cell>
          <cell r="AG50">
            <v>16</v>
          </cell>
          <cell r="AH50">
            <v>16</v>
          </cell>
        </row>
        <row r="51">
          <cell r="J51">
            <v>182.1</v>
          </cell>
          <cell r="K51">
            <v>166.7</v>
          </cell>
          <cell r="L51">
            <v>163.9</v>
          </cell>
          <cell r="M51">
            <v>230.2</v>
          </cell>
          <cell r="N51">
            <v>389.42</v>
          </cell>
          <cell r="O51">
            <v>467.496</v>
          </cell>
          <cell r="P51">
            <v>505.40108108108126</v>
          </cell>
          <cell r="Q51">
            <v>498.7228453453455</v>
          </cell>
          <cell r="R51">
            <v>481.38558666839936</v>
          </cell>
          <cell r="S51">
            <v>422.94577264898464</v>
          </cell>
          <cell r="T51">
            <v>370.0775510678615</v>
          </cell>
          <cell r="U51">
            <v>391.1771114447167</v>
          </cell>
          <cell r="V51">
            <v>413.0493800416255</v>
          </cell>
          <cell r="W51">
            <v>422.5150950009127</v>
          </cell>
          <cell r="X51">
            <v>432.1977325946836</v>
          </cell>
          <cell r="Y51">
            <v>442.102263966645</v>
          </cell>
          <cell r="Z51">
            <v>452.2337741825473</v>
          </cell>
          <cell r="AA51">
            <v>462.59746484089726</v>
          </cell>
          <cell r="AB51">
            <v>473.19865674350115</v>
          </cell>
          <cell r="AC51">
            <v>484.0427926272063</v>
          </cell>
          <cell r="AD51">
            <v>495.1354399582464</v>
          </cell>
          <cell r="AE51">
            <v>506.48229379062286</v>
          </cell>
          <cell r="AF51">
            <v>518.0891796899913</v>
          </cell>
          <cell r="AG51">
            <v>529.9620567245536</v>
          </cell>
          <cell r="AH51">
            <v>542.1070205244912</v>
          </cell>
        </row>
        <row r="52">
          <cell r="J52">
            <v>11.138915269742938</v>
          </cell>
          <cell r="K52">
            <v>-2.3136804530494004</v>
          </cell>
          <cell r="L52">
            <v>-11.283426855614493</v>
          </cell>
          <cell r="M52">
            <v>32.3435150366941</v>
          </cell>
          <cell r="N52">
            <v>0.1584981687114464</v>
          </cell>
          <cell r="O52">
            <v>9.503299823497798</v>
          </cell>
          <cell r="P52">
            <v>6.988822967914473</v>
          </cell>
          <cell r="Q52">
            <v>4.678669786982169</v>
          </cell>
          <cell r="R52">
            <v>4.273707682647739</v>
          </cell>
          <cell r="S52">
            <v>4.162907388978539</v>
          </cell>
          <cell r="T52">
            <v>5.534169188722032</v>
          </cell>
          <cell r="U52">
            <v>5.868567462604645</v>
          </cell>
          <cell r="V52">
            <v>5.726459925242722</v>
          </cell>
          <cell r="W52">
            <v>5.597085828215427</v>
          </cell>
          <cell r="X52">
            <v>5.479468358337584</v>
          </cell>
          <cell r="Y52">
            <v>5.372669876450857</v>
          </cell>
          <cell r="Z52">
            <v>5.27579982968409</v>
          </cell>
          <cell r="AA52">
            <v>5.188019431583342</v>
          </cell>
          <cell r="AB52">
            <v>4.195374965491467</v>
          </cell>
          <cell r="AC52">
            <v>4.121776156683538</v>
          </cell>
          <cell r="AD52">
            <v>4.055256963034552</v>
          </cell>
          <cell r="AE52">
            <v>3.995164054384688</v>
          </cell>
          <cell r="AF52">
            <v>3.9408986825179966</v>
          </cell>
          <cell r="AG52">
            <v>3.8919133650977358</v>
          </cell>
          <cell r="AH52">
            <v>3.8477084676862887</v>
          </cell>
        </row>
        <row r="53">
          <cell r="J53">
            <v>10.86525273618442</v>
          </cell>
          <cell r="K53">
            <v>28.79242129282118</v>
          </cell>
          <cell r="L53">
            <v>5.700861181743052</v>
          </cell>
          <cell r="M53">
            <v>5.159948333357508</v>
          </cell>
          <cell r="N53">
            <v>-6.422062715625001</v>
          </cell>
          <cell r="O53">
            <v>3.9993616000274232</v>
          </cell>
          <cell r="P53">
            <v>1.987908961593172</v>
          </cell>
          <cell r="Q53">
            <v>1.7674253200568926</v>
          </cell>
          <cell r="R53">
            <v>1.3922475106685575</v>
          </cell>
          <cell r="S53">
            <v>1.2530227596017032</v>
          </cell>
          <cell r="T53">
            <v>2.544294870217246</v>
          </cell>
          <cell r="U53">
            <v>2.431522821853093</v>
          </cell>
          <cell r="V53">
            <v>2.330027978325359</v>
          </cell>
          <cell r="W53">
            <v>2.2386826191503992</v>
          </cell>
          <cell r="X53">
            <v>2.1564717958929283</v>
          </cell>
          <cell r="Y53">
            <v>2.082482054961214</v>
          </cell>
          <cell r="Z53">
            <v>2.015891288122692</v>
          </cell>
          <cell r="AA53">
            <v>1.9559595979679547</v>
          </cell>
          <cell r="AB53">
            <v>1.902021076828738</v>
          </cell>
          <cell r="AC53">
            <v>1.8534764078034447</v>
          </cell>
          <cell r="AD53">
            <v>1.8097862056806677</v>
          </cell>
          <cell r="AE53">
            <v>1.7704650237701647</v>
          </cell>
          <cell r="AF53">
            <v>1.7350759600507337</v>
          </cell>
          <cell r="AG53">
            <v>1.7032258027032496</v>
          </cell>
          <cell r="AH53">
            <v>1.6745606610904769</v>
          </cell>
        </row>
        <row r="54">
          <cell r="J54">
            <v>-0.7016226739490605</v>
          </cell>
          <cell r="K54">
            <v>-41.53384622907533</v>
          </cell>
          <cell r="L54">
            <v>-46.46064991812001</v>
          </cell>
          <cell r="M54">
            <v>445.7448464036164</v>
          </cell>
          <cell r="N54">
            <v>126.8099993639081</v>
          </cell>
          <cell r="O54">
            <v>-15.254593794171086</v>
          </cell>
          <cell r="P54">
            <v>6.049999999999997</v>
          </cell>
          <cell r="Q54">
            <v>3.5149999999999864</v>
          </cell>
          <cell r="R54">
            <v>3</v>
          </cell>
          <cell r="S54">
            <v>2.999999999999986</v>
          </cell>
          <cell r="T54">
            <v>4.459071618172985</v>
          </cell>
          <cell r="U54">
            <v>4.459071618172999</v>
          </cell>
          <cell r="V54">
            <v>4.459071618172956</v>
          </cell>
          <cell r="W54">
            <v>4.459071618172999</v>
          </cell>
          <cell r="X54">
            <v>4.459071618172999</v>
          </cell>
          <cell r="Y54">
            <v>4.459071618172985</v>
          </cell>
          <cell r="Z54">
            <v>4.459071618172999</v>
          </cell>
          <cell r="AA54">
            <v>4.459071618172985</v>
          </cell>
          <cell r="AB54">
            <v>3.4449058743072385</v>
          </cell>
          <cell r="AC54">
            <v>3.44490587430721</v>
          </cell>
          <cell r="AD54">
            <v>3.4449058743072527</v>
          </cell>
          <cell r="AE54">
            <v>3.4449058743072385</v>
          </cell>
          <cell r="AF54">
            <v>3.4449058743072385</v>
          </cell>
          <cell r="AG54">
            <v>3.4449058743072527</v>
          </cell>
          <cell r="AH54">
            <v>3.44490587430721</v>
          </cell>
        </row>
        <row r="55">
          <cell r="J55">
            <v>13.40625169064893</v>
          </cell>
          <cell r="K55">
            <v>-11.62035072397525</v>
          </cell>
          <cell r="L55">
            <v>-39.26856507636649</v>
          </cell>
          <cell r="M55">
            <v>289.1725318491996</v>
          </cell>
          <cell r="N55">
            <v>-34.876336816303606</v>
          </cell>
          <cell r="O55">
            <v>4.163403614457835</v>
          </cell>
          <cell r="P55">
            <v>1</v>
          </cell>
          <cell r="Q55">
            <v>0.4999999999999858</v>
          </cell>
          <cell r="R55">
            <v>0</v>
          </cell>
          <cell r="S55">
            <v>0</v>
          </cell>
          <cell r="T55">
            <v>1.4165743865757037</v>
          </cell>
          <cell r="U55">
            <v>1.4165743865757037</v>
          </cell>
          <cell r="V55">
            <v>1.4165743865757179</v>
          </cell>
          <cell r="W55">
            <v>1.4165743865757179</v>
          </cell>
          <cell r="X55">
            <v>1.4165743865757179</v>
          </cell>
          <cell r="Y55">
            <v>1.4165743865757179</v>
          </cell>
          <cell r="Z55">
            <v>1.4165743865757179</v>
          </cell>
          <cell r="AA55">
            <v>1.4165743865757179</v>
          </cell>
          <cell r="AB55">
            <v>1.4165743865757179</v>
          </cell>
          <cell r="AC55">
            <v>1.4165743865757179</v>
          </cell>
          <cell r="AD55">
            <v>1.4165743865757179</v>
          </cell>
          <cell r="AE55">
            <v>1.4165743865757463</v>
          </cell>
          <cell r="AF55">
            <v>1.4165743865757037</v>
          </cell>
          <cell r="AG55">
            <v>1.4165743865757463</v>
          </cell>
          <cell r="AH55">
            <v>1.4165743865757179</v>
          </cell>
        </row>
        <row r="58">
          <cell r="K58">
            <v>-38.76777251184834</v>
          </cell>
          <cell r="L58">
            <v>-23.529411764705877</v>
          </cell>
          <cell r="M58">
            <v>-13.765182186234814</v>
          </cell>
          <cell r="N58">
            <v>53.990610328638475</v>
          </cell>
          <cell r="O58">
            <v>7</v>
          </cell>
          <cell r="P58">
            <v>2</v>
          </cell>
          <cell r="Q58">
            <v>2</v>
          </cell>
          <cell r="R58">
            <v>2</v>
          </cell>
          <cell r="S58">
            <v>2</v>
          </cell>
          <cell r="T58">
            <v>2</v>
          </cell>
          <cell r="U58">
            <v>2</v>
          </cell>
          <cell r="V58">
            <v>2</v>
          </cell>
          <cell r="W58">
            <v>2</v>
          </cell>
          <cell r="X58">
            <v>2</v>
          </cell>
          <cell r="Y58">
            <v>2</v>
          </cell>
          <cell r="Z58">
            <v>2</v>
          </cell>
          <cell r="AA58">
            <v>2</v>
          </cell>
          <cell r="AB58">
            <v>2</v>
          </cell>
          <cell r="AC58">
            <v>2</v>
          </cell>
          <cell r="AD58">
            <v>2</v>
          </cell>
          <cell r="AE58">
            <v>2</v>
          </cell>
          <cell r="AF58">
            <v>2</v>
          </cell>
          <cell r="AG58">
            <v>2</v>
          </cell>
          <cell r="AH58">
            <v>2</v>
          </cell>
        </row>
        <row r="59">
          <cell r="K59">
            <v>-0.9433962264150941</v>
          </cell>
          <cell r="L59">
            <v>-26.66666666666666</v>
          </cell>
          <cell r="M59">
            <v>2.5974025974025983</v>
          </cell>
          <cell r="N59">
            <v>-10.126582278481022</v>
          </cell>
          <cell r="O59">
            <v>7</v>
          </cell>
          <cell r="P59">
            <v>4.805871938805791</v>
          </cell>
          <cell r="Q59">
            <v>2.288228626389801</v>
          </cell>
          <cell r="R59">
            <v>2.219783719541434</v>
          </cell>
          <cell r="S59">
            <v>2.3171797820728224</v>
          </cell>
          <cell r="T59">
            <v>2.4032619776222086</v>
          </cell>
          <cell r="U59">
            <v>3</v>
          </cell>
          <cell r="V59">
            <v>3</v>
          </cell>
          <cell r="W59">
            <v>3</v>
          </cell>
          <cell r="X59">
            <v>3</v>
          </cell>
          <cell r="Y59">
            <v>3</v>
          </cell>
          <cell r="Z59">
            <v>3</v>
          </cell>
          <cell r="AA59">
            <v>3</v>
          </cell>
          <cell r="AB59">
            <v>2</v>
          </cell>
          <cell r="AC59">
            <v>2</v>
          </cell>
          <cell r="AD59">
            <v>2</v>
          </cell>
          <cell r="AE59">
            <v>2</v>
          </cell>
          <cell r="AF59">
            <v>2</v>
          </cell>
          <cell r="AG59">
            <v>2</v>
          </cell>
          <cell r="AH59">
            <v>2</v>
          </cell>
        </row>
        <row r="60">
          <cell r="K60">
            <v>-26.21951219512195</v>
          </cell>
          <cell r="L60">
            <v>-16.942148760330568</v>
          </cell>
          <cell r="M60">
            <v>25.373134328358194</v>
          </cell>
          <cell r="N60">
            <v>2.777777777777768</v>
          </cell>
          <cell r="O60">
            <v>8.118324741648442</v>
          </cell>
          <cell r="P60">
            <v>4.805871938805791</v>
          </cell>
          <cell r="Q60">
            <v>2.288228626389801</v>
          </cell>
          <cell r="R60">
            <v>2.219783719541434</v>
          </cell>
          <cell r="S60">
            <v>2.3171797820728224</v>
          </cell>
          <cell r="T60">
            <v>2.4032619776222086</v>
          </cell>
          <cell r="U60">
            <v>3</v>
          </cell>
          <cell r="V60">
            <v>3</v>
          </cell>
          <cell r="W60">
            <v>3</v>
          </cell>
          <cell r="X60">
            <v>3</v>
          </cell>
          <cell r="Y60">
            <v>3</v>
          </cell>
          <cell r="Z60">
            <v>3</v>
          </cell>
          <cell r="AA60">
            <v>3</v>
          </cell>
          <cell r="AB60">
            <v>2</v>
          </cell>
          <cell r="AC60">
            <v>2</v>
          </cell>
          <cell r="AD60">
            <v>2</v>
          </cell>
          <cell r="AE60">
            <v>2</v>
          </cell>
          <cell r="AF60">
            <v>2</v>
          </cell>
          <cell r="AG60">
            <v>2</v>
          </cell>
          <cell r="AH60">
            <v>2</v>
          </cell>
        </row>
        <row r="61">
          <cell r="K61">
            <v>15.384615384615374</v>
          </cell>
          <cell r="L61">
            <v>13.33333333333333</v>
          </cell>
          <cell r="M61">
            <v>-35.29411764705882</v>
          </cell>
          <cell r="N61">
            <v>-18.181818181818187</v>
          </cell>
          <cell r="O61">
            <v>7</v>
          </cell>
          <cell r="P61">
            <v>4.805871938805791</v>
          </cell>
          <cell r="Q61">
            <v>2.288228626389801</v>
          </cell>
          <cell r="R61">
            <v>2.219783719541434</v>
          </cell>
          <cell r="S61">
            <v>2.3171797820728224</v>
          </cell>
          <cell r="T61">
            <v>2.4032619776222086</v>
          </cell>
          <cell r="U61">
            <v>3</v>
          </cell>
          <cell r="V61">
            <v>3</v>
          </cell>
          <cell r="W61">
            <v>3</v>
          </cell>
          <cell r="X61">
            <v>3</v>
          </cell>
          <cell r="Y61">
            <v>3</v>
          </cell>
          <cell r="Z61">
            <v>3</v>
          </cell>
          <cell r="AA61">
            <v>3</v>
          </cell>
          <cell r="AB61">
            <v>2</v>
          </cell>
          <cell r="AC61">
            <v>2</v>
          </cell>
          <cell r="AD61">
            <v>2</v>
          </cell>
          <cell r="AE61">
            <v>2</v>
          </cell>
          <cell r="AF61">
            <v>2</v>
          </cell>
          <cell r="AG61">
            <v>2</v>
          </cell>
          <cell r="AH61">
            <v>2</v>
          </cell>
        </row>
        <row r="62">
          <cell r="K62">
            <v>-33.84658770445572</v>
          </cell>
          <cell r="L62">
            <v>-11.842441810896077</v>
          </cell>
          <cell r="M62">
            <v>40.23210831721469</v>
          </cell>
          <cell r="N62">
            <v>248.27586206896552</v>
          </cell>
          <cell r="O62">
            <v>-18.641861474209463</v>
          </cell>
          <cell r="P62">
            <v>5</v>
          </cell>
          <cell r="Q62">
            <v>3</v>
          </cell>
          <cell r="R62">
            <v>3</v>
          </cell>
          <cell r="S62">
            <v>3</v>
          </cell>
          <cell r="T62">
            <v>3</v>
          </cell>
          <cell r="U62">
            <v>3</v>
          </cell>
          <cell r="V62">
            <v>3</v>
          </cell>
          <cell r="W62">
            <v>3</v>
          </cell>
          <cell r="X62">
            <v>3</v>
          </cell>
          <cell r="Y62">
            <v>3</v>
          </cell>
          <cell r="Z62">
            <v>3</v>
          </cell>
          <cell r="AA62">
            <v>3</v>
          </cell>
          <cell r="AB62">
            <v>2</v>
          </cell>
          <cell r="AC62">
            <v>2</v>
          </cell>
          <cell r="AD62">
            <v>2</v>
          </cell>
          <cell r="AE62">
            <v>2</v>
          </cell>
          <cell r="AF62">
            <v>2</v>
          </cell>
          <cell r="AG62">
            <v>2</v>
          </cell>
          <cell r="AH62">
            <v>2</v>
          </cell>
        </row>
        <row r="67">
          <cell r="L67">
            <v>22.2811905021296</v>
          </cell>
          <cell r="M67">
            <v>13.173462403441881</v>
          </cell>
          <cell r="N67">
            <v>-44.19161535376411</v>
          </cell>
          <cell r="O67">
            <v>3</v>
          </cell>
          <cell r="P67">
            <v>3</v>
          </cell>
          <cell r="Q67">
            <v>3</v>
          </cell>
          <cell r="R67">
            <v>2.7</v>
          </cell>
          <cell r="S67">
            <v>2.43</v>
          </cell>
          <cell r="T67">
            <v>2.1870000000000003</v>
          </cell>
          <cell r="U67">
            <v>1.9683000000000004</v>
          </cell>
          <cell r="V67">
            <v>1.7714700000000003</v>
          </cell>
          <cell r="W67">
            <v>1.5943230000000004</v>
          </cell>
          <cell r="X67">
            <v>1.4348907000000004</v>
          </cell>
          <cell r="Y67">
            <v>1.2914016300000004</v>
          </cell>
          <cell r="Z67">
            <v>1.1622614670000004</v>
          </cell>
          <cell r="AA67">
            <v>1.0460353203000003</v>
          </cell>
          <cell r="AB67">
            <v>0.9414317882700003</v>
          </cell>
          <cell r="AC67">
            <v>0.8472886094430003</v>
          </cell>
          <cell r="AD67">
            <v>0.7625597484987003</v>
          </cell>
          <cell r="AE67">
            <v>0.6863037736488303</v>
          </cell>
          <cell r="AF67">
            <v>0.6176733962839474</v>
          </cell>
          <cell r="AG67">
            <v>0.5559060566555526</v>
          </cell>
          <cell r="AH67">
            <v>0.5003154509899973</v>
          </cell>
        </row>
        <row r="68">
          <cell r="L68">
            <v>-15.259740259740273</v>
          </cell>
          <cell r="M68">
            <v>-12.614578786556073</v>
          </cell>
          <cell r="N68">
            <v>18.925577253355392</v>
          </cell>
          <cell r="O68">
            <v>3</v>
          </cell>
          <cell r="P68">
            <v>1</v>
          </cell>
          <cell r="Q68">
            <v>0.5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</row>
        <row r="69">
          <cell r="L69">
            <v>-3.9246467817896646</v>
          </cell>
          <cell r="M69">
            <v>-4.653103808033377</v>
          </cell>
          <cell r="N69">
            <v>6.021217197096604</v>
          </cell>
          <cell r="O69">
            <v>3</v>
          </cell>
          <cell r="P69">
            <v>1</v>
          </cell>
          <cell r="Q69">
            <v>0.5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</row>
        <row r="70">
          <cell r="L70">
            <v>-18.552036199095014</v>
          </cell>
          <cell r="M70">
            <v>0.4545454545454408</v>
          </cell>
          <cell r="N70">
            <v>26.98081315669256</v>
          </cell>
          <cell r="O70">
            <v>3</v>
          </cell>
          <cell r="P70">
            <v>1</v>
          </cell>
          <cell r="Q70">
            <v>0.5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</row>
        <row r="71">
          <cell r="L71">
            <v>22.2811905021296</v>
          </cell>
          <cell r="M71">
            <v>13.173462403441881</v>
          </cell>
          <cell r="N71">
            <v>6.598994974874372</v>
          </cell>
          <cell r="O71">
            <v>3</v>
          </cell>
          <cell r="P71">
            <v>1</v>
          </cell>
          <cell r="Q71">
            <v>0.5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</row>
        <row r="75">
          <cell r="J75">
            <v>114.99159280012918</v>
          </cell>
          <cell r="K75">
            <v>113.35846824868776</v>
          </cell>
          <cell r="L75">
            <v>146.03226680197005</v>
          </cell>
          <cell r="M75">
            <v>154.5497531728168</v>
          </cell>
          <cell r="N75">
            <v>203.06887156849223</v>
          </cell>
          <cell r="O75">
            <v>267.34757059823744</v>
          </cell>
          <cell r="P75">
            <v>331.831092296257</v>
          </cell>
          <cell r="Q75">
            <v>338.74641322637353</v>
          </cell>
          <cell r="R75">
            <v>328.9037360729134</v>
          </cell>
          <cell r="S75">
            <v>320.8060882589657</v>
          </cell>
          <cell r="T75">
            <v>317.00713357279363</v>
          </cell>
          <cell r="U75">
            <v>323.13708221590167</v>
          </cell>
          <cell r="V75">
            <v>326.4047447618216</v>
          </cell>
          <cell r="W75">
            <v>331.1877207516583</v>
          </cell>
          <cell r="X75">
            <v>337.7653341917336</v>
          </cell>
          <cell r="Y75">
            <v>344.5276041114038</v>
          </cell>
          <cell r="Z75">
            <v>351.48081160618096</v>
          </cell>
          <cell r="AA75">
            <v>358.63147034479186</v>
          </cell>
          <cell r="AB75">
            <v>365.98633551268784</v>
          </cell>
          <cell r="AC75">
            <v>374.33637325213647</v>
          </cell>
          <cell r="AD75">
            <v>382.9825705415099</v>
          </cell>
          <cell r="AE75">
            <v>391.93795243111276</v>
          </cell>
          <cell r="AF75">
            <v>401.2161640606151</v>
          </cell>
          <cell r="AG75">
            <v>410.83150105128027</v>
          </cell>
          <cell r="AH75">
            <v>420.7989414050047</v>
          </cell>
        </row>
        <row r="76">
          <cell r="O76">
            <v>0</v>
          </cell>
          <cell r="P76">
            <v>2</v>
          </cell>
          <cell r="Q76">
            <v>4</v>
          </cell>
          <cell r="R76">
            <v>4</v>
          </cell>
          <cell r="S76">
            <v>4</v>
          </cell>
          <cell r="T76">
            <v>4</v>
          </cell>
          <cell r="U76">
            <v>4</v>
          </cell>
          <cell r="V76">
            <v>4</v>
          </cell>
          <cell r="W76">
            <v>4</v>
          </cell>
          <cell r="X76">
            <v>3.2</v>
          </cell>
          <cell r="Y76">
            <v>2.56</v>
          </cell>
          <cell r="Z76">
            <v>1.536</v>
          </cell>
          <cell r="AA76">
            <v>0.46080000000000004</v>
          </cell>
          <cell r="AB76">
            <v>0.09215999999999999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</row>
        <row r="77">
          <cell r="O77">
            <v>0</v>
          </cell>
          <cell r="P77">
            <v>37.93788095098102</v>
          </cell>
          <cell r="Q77">
            <v>79.7338514901974</v>
          </cell>
          <cell r="R77">
            <v>83.59194107843275</v>
          </cell>
          <cell r="S77">
            <v>85.26377990000141</v>
          </cell>
          <cell r="T77">
            <v>86.16400080392297</v>
          </cell>
          <cell r="U77">
            <v>86.16400080392297</v>
          </cell>
          <cell r="V77">
            <v>86.16400080392297</v>
          </cell>
          <cell r="W77">
            <v>86.16400080392297</v>
          </cell>
          <cell r="X77">
            <v>68.9312006431384</v>
          </cell>
          <cell r="Y77">
            <v>55.14496051451071</v>
          </cell>
          <cell r="Z77">
            <v>33.086976308706426</v>
          </cell>
          <cell r="AA77">
            <v>9.926092892611928</v>
          </cell>
          <cell r="AB77">
            <v>1.9852185785223853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</row>
        <row r="78">
          <cell r="O78">
            <v>62.1</v>
          </cell>
          <cell r="P78">
            <v>13.013</v>
          </cell>
          <cell r="Q78">
            <v>14.932700000000002</v>
          </cell>
          <cell r="R78">
            <v>11.2256</v>
          </cell>
          <cell r="S78">
            <v>4.8032</v>
          </cell>
          <cell r="T78">
            <v>19.6248</v>
          </cell>
          <cell r="U78">
            <v>17.2794</v>
          </cell>
          <cell r="V78">
            <v>16.8267</v>
          </cell>
          <cell r="W78">
            <v>16.8267</v>
          </cell>
          <cell r="X78">
            <v>11.918999999999999</v>
          </cell>
          <cell r="Y78">
            <v>10.119</v>
          </cell>
          <cell r="Z78">
            <v>5.819</v>
          </cell>
          <cell r="AA78">
            <v>1.2690000000000001</v>
          </cell>
          <cell r="AB78">
            <v>0.39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</row>
        <row r="79">
          <cell r="O79">
            <v>50</v>
          </cell>
          <cell r="P79">
            <v>100</v>
          </cell>
          <cell r="Q79">
            <v>100</v>
          </cell>
          <cell r="R79">
            <v>100</v>
          </cell>
          <cell r="S79">
            <v>100</v>
          </cell>
          <cell r="T79">
            <v>100</v>
          </cell>
          <cell r="U79">
            <v>100</v>
          </cell>
          <cell r="V79">
            <v>100</v>
          </cell>
          <cell r="W79">
            <v>100</v>
          </cell>
          <cell r="X79">
            <v>100</v>
          </cell>
          <cell r="Y79">
            <v>100</v>
          </cell>
          <cell r="Z79">
            <v>50</v>
          </cell>
          <cell r="AA79">
            <v>25</v>
          </cell>
          <cell r="AB79">
            <v>10</v>
          </cell>
          <cell r="AC79">
            <v>3</v>
          </cell>
          <cell r="AD79">
            <v>0.6</v>
          </cell>
          <cell r="AE79">
            <v>0.12000000000000001</v>
          </cell>
          <cell r="AF79">
            <v>0.024000000000000004</v>
          </cell>
          <cell r="AG79">
            <v>0.0048000000000000004</v>
          </cell>
          <cell r="AH79">
            <v>0.0009600000000000001</v>
          </cell>
        </row>
        <row r="80">
          <cell r="O80">
            <v>85.50441807843167</v>
          </cell>
          <cell r="P80">
            <v>137.83788095098103</v>
          </cell>
          <cell r="Q80">
            <v>120.8669257450987</v>
          </cell>
          <cell r="R80">
            <v>111.99597053921637</v>
          </cell>
          <cell r="S80">
            <v>107.43188995000071</v>
          </cell>
          <cell r="T80">
            <v>101.4020004019615</v>
          </cell>
          <cell r="U80">
            <v>89.7380004019615</v>
          </cell>
          <cell r="V80">
            <v>75.7412004019615</v>
          </cell>
          <cell r="W80">
            <v>62.677520401961495</v>
          </cell>
          <cell r="X80">
            <v>54.8393124019615</v>
          </cell>
          <cell r="Y80">
            <v>50.136387601961495</v>
          </cell>
          <cell r="Z80">
            <v>25.773632520980744</v>
          </cell>
          <cell r="AA80">
            <v>13.310079492490374</v>
          </cell>
          <cell r="AB80">
            <v>5.831947675396149</v>
          </cell>
          <cell r="AC80">
            <v>2.2067085931788446</v>
          </cell>
          <cell r="AD80">
            <v>0.8070411510837688</v>
          </cell>
          <cell r="AE80">
            <v>0.3808278896855537</v>
          </cell>
          <cell r="AF80">
            <v>0.20781737361839064</v>
          </cell>
          <cell r="AG80">
            <v>0.1205545521324461</v>
          </cell>
          <cell r="AH80">
            <v>0.07150555687175</v>
          </cell>
        </row>
        <row r="81">
          <cell r="O81">
            <v>42.74497766195085</v>
          </cell>
          <cell r="P81">
            <v>34.769999999999996</v>
          </cell>
          <cell r="Q81">
            <v>34.769999999999996</v>
          </cell>
          <cell r="R81">
            <v>34.769999999999996</v>
          </cell>
          <cell r="S81">
            <v>34.769999999999996</v>
          </cell>
          <cell r="T81">
            <v>31.293</v>
          </cell>
          <cell r="U81">
            <v>25.034399999999994</v>
          </cell>
          <cell r="V81">
            <v>17.524079999999998</v>
          </cell>
          <cell r="W81">
            <v>10.514447999999996</v>
          </cell>
          <cell r="X81">
            <v>6.308668799999997</v>
          </cell>
          <cell r="Y81">
            <v>3.785201279999999</v>
          </cell>
          <cell r="Z81">
            <v>2.271120767999999</v>
          </cell>
          <cell r="AA81">
            <v>1.3626724607999994</v>
          </cell>
          <cell r="AB81">
            <v>0.8176034764799996</v>
          </cell>
          <cell r="AC81">
            <v>0.4905620858879998</v>
          </cell>
          <cell r="AD81">
            <v>0.2943372515327998</v>
          </cell>
          <cell r="AE81">
            <v>0.1766023509196799</v>
          </cell>
          <cell r="AF81">
            <v>0.10596141055180794</v>
          </cell>
          <cell r="AG81">
            <v>0.06357684633108478</v>
          </cell>
          <cell r="AH81">
            <v>0</v>
          </cell>
        </row>
        <row r="82">
          <cell r="J82">
            <v>39.62592760866272</v>
          </cell>
          <cell r="K82">
            <v>73.89653889095648</v>
          </cell>
          <cell r="L82">
            <v>31.65286144578313</v>
          </cell>
          <cell r="M82">
            <v>38.84010459352925</v>
          </cell>
          <cell r="N82">
            <v>70.2</v>
          </cell>
          <cell r="O82">
            <v>151.62043979337935</v>
          </cell>
          <cell r="P82">
            <v>291.0394323414864</v>
          </cell>
          <cell r="Q82">
            <v>369.2015712450685</v>
          </cell>
          <cell r="R82">
            <v>399.40558399767383</v>
          </cell>
          <cell r="S82">
            <v>435.4427450426808</v>
          </cell>
          <cell r="T82">
            <v>473.8611799499297</v>
          </cell>
          <cell r="U82">
            <v>512.1037193390698</v>
          </cell>
          <cell r="V82">
            <v>539.0677102955485</v>
          </cell>
          <cell r="W82">
            <v>576.4215967576117</v>
          </cell>
          <cell r="X82">
            <v>636.0802646356533</v>
          </cell>
          <cell r="Y82">
            <v>727.7500929752521</v>
          </cell>
          <cell r="Z82">
            <v>861.5103691337483</v>
          </cell>
          <cell r="AA82">
            <v>1022.1336804302939</v>
          </cell>
          <cell r="AB82">
            <v>1199.0786497468005</v>
          </cell>
          <cell r="AC82">
            <v>1388.2315369716173</v>
          </cell>
          <cell r="AD82">
            <v>1586.1189355965303</v>
          </cell>
          <cell r="AE82">
            <v>1789.1608246927076</v>
          </cell>
          <cell r="AF82">
            <v>1995.956645741804</v>
          </cell>
          <cell r="AG82">
            <v>2205.2428381551563</v>
          </cell>
          <cell r="AH82">
            <v>2362.8365307504914</v>
          </cell>
        </row>
        <row r="83">
          <cell r="O83">
            <v>39.30309111615234</v>
          </cell>
          <cell r="P83">
            <v>103.64718371092016</v>
          </cell>
          <cell r="Q83">
            <v>206.10966194796185</v>
          </cell>
          <cell r="R83">
            <v>397.1074309004018</v>
          </cell>
          <cell r="S83">
            <v>607.8530901833035</v>
          </cell>
          <cell r="T83">
            <v>714.2545984729475</v>
          </cell>
          <cell r="U83">
            <v>1239.587660620496</v>
          </cell>
          <cell r="V83">
            <v>2117.5193176559383</v>
          </cell>
          <cell r="W83">
            <v>2945.2470884460495</v>
          </cell>
          <cell r="X83">
            <v>3635.2260599598926</v>
          </cell>
          <cell r="Y83">
            <v>4278.658524902849</v>
          </cell>
          <cell r="Z83">
            <v>4873.741821679309</v>
          </cell>
          <cell r="AA83">
            <v>5424.215685188132</v>
          </cell>
          <cell r="AB83">
            <v>5925.038393126739</v>
          </cell>
          <cell r="AC83">
            <v>6348.473907660578</v>
          </cell>
          <cell r="AD83">
            <v>6594.457092454499</v>
          </cell>
          <cell r="AE83">
            <v>6788.927915050361</v>
          </cell>
          <cell r="AF83">
            <v>6959.592659864872</v>
          </cell>
          <cell r="AG83">
            <v>7108.159077525049</v>
          </cell>
          <cell r="AH83">
            <v>7108.159077525049</v>
          </cell>
        </row>
        <row r="84">
          <cell r="J84">
            <v>0.8903807093306444</v>
          </cell>
          <cell r="K84">
            <v>1.3768483949820267</v>
          </cell>
          <cell r="L84">
            <v>0.44985325119461106</v>
          </cell>
          <cell r="M84">
            <v>0.47079186811109675</v>
          </cell>
          <cell r="N84">
            <v>0.718658043537431</v>
          </cell>
          <cell r="O84">
            <v>1.3831895731396113</v>
          </cell>
          <cell r="P84">
            <v>2.472659402428621</v>
          </cell>
          <cell r="Q84">
            <v>3.025819936904006</v>
          </cell>
          <cell r="R84">
            <v>3.179699509491614</v>
          </cell>
          <cell r="S84">
            <v>3.3881703420274194</v>
          </cell>
          <cell r="T84">
            <v>3.53148331468841</v>
          </cell>
          <cell r="U84">
            <v>3.7828057583325725</v>
          </cell>
          <cell r="V84">
            <v>3.931908867074698</v>
          </cell>
          <cell r="W84">
            <v>4.121381708491816</v>
          </cell>
          <cell r="X84">
            <v>4.4474007327951055</v>
          </cell>
          <cell r="Y84">
            <v>4.982713824972451</v>
          </cell>
          <cell r="Z84">
            <v>5.739226581820647</v>
          </cell>
          <cell r="AA84">
            <v>6.612335999551542</v>
          </cell>
          <cell r="AB84">
            <v>7.529325467122008</v>
          </cell>
          <cell r="AC84">
            <v>8.458574527535344</v>
          </cell>
          <cell r="AD84">
            <v>9.372264413406116</v>
          </cell>
          <cell r="AE84">
            <v>10.245317545011698</v>
          </cell>
          <cell r="AF84">
            <v>11.068012460100164</v>
          </cell>
          <cell r="AG84">
            <v>11.833813626910306</v>
          </cell>
          <cell r="AH84">
            <v>11.937958231565768</v>
          </cell>
        </row>
        <row r="85">
          <cell r="J85">
            <v>30.237811256407422</v>
          </cell>
          <cell r="K85">
            <v>32.259853304884196</v>
          </cell>
          <cell r="L85">
            <v>38.95930091136905</v>
          </cell>
          <cell r="M85">
            <v>26.850162722301498</v>
          </cell>
          <cell r="N85">
            <v>20.482311975997757</v>
          </cell>
          <cell r="O85">
            <v>8.496430577306736</v>
          </cell>
          <cell r="P85">
            <v>6.121752207075035</v>
          </cell>
          <cell r="Q85">
            <v>5.831947995385513</v>
          </cell>
          <cell r="R85">
            <v>5.074573767561081</v>
          </cell>
          <cell r="S85">
            <v>4.851748319559192</v>
          </cell>
          <cell r="T85">
            <v>4.696825395754511</v>
          </cell>
          <cell r="U85">
            <v>3.5453214637869506</v>
          </cell>
          <cell r="V85">
            <v>3.517622692134311</v>
          </cell>
          <cell r="W85">
            <v>3.70927094286737</v>
          </cell>
          <cell r="X85">
            <v>4.3030237955213355</v>
          </cell>
          <cell r="Y85">
            <v>4.47733090524789</v>
          </cell>
          <cell r="Z85">
            <v>4.717408708943841</v>
          </cell>
          <cell r="AA85">
            <v>4.802442886659171</v>
          </cell>
          <cell r="AB85">
            <v>5.2192322737971955</v>
          </cell>
          <cell r="AC85">
            <v>5.985399606659291</v>
          </cell>
          <cell r="AD85">
            <v>6.846750390588465</v>
          </cell>
          <cell r="AE85">
            <v>7.089001966962511</v>
          </cell>
          <cell r="AF85">
            <v>7.096910755055329</v>
          </cell>
          <cell r="AG85">
            <v>7.069137697478578</v>
          </cell>
          <cell r="AH85">
            <v>8.76363944837002</v>
          </cell>
        </row>
        <row r="86">
          <cell r="J86">
            <v>7.103229723046085</v>
          </cell>
          <cell r="K86">
            <v>6.545419196171919</v>
          </cell>
          <cell r="L86">
            <v>11.038636879431456</v>
          </cell>
          <cell r="M86">
            <v>8.70676765770935</v>
          </cell>
          <cell r="N86">
            <v>6.718687711574941</v>
          </cell>
          <cell r="O86">
            <v>4.183578774766232</v>
          </cell>
          <cell r="P86">
            <v>2.6864400397447143</v>
          </cell>
          <cell r="Q86">
            <v>2.894767665314296</v>
          </cell>
          <cell r="R86">
            <v>2.2038862244927637</v>
          </cell>
          <cell r="S86">
            <v>2.1160945861506404</v>
          </cell>
          <cell r="T86">
            <v>2.2313892198625824</v>
          </cell>
          <cell r="U86">
            <v>2.597578628444726</v>
          </cell>
          <cell r="V86">
            <v>2.627229347495931</v>
          </cell>
          <cell r="W86">
            <v>2.9025746773609926</v>
          </cell>
          <cell r="X86">
            <v>3.506180984108355</v>
          </cell>
          <cell r="Y86">
            <v>3.765646106660064</v>
          </cell>
          <cell r="Z86">
            <v>4.040691612799266</v>
          </cell>
          <cell r="AA86">
            <v>4.158241565277495</v>
          </cell>
          <cell r="AB86">
            <v>4.618227641275379</v>
          </cell>
          <cell r="AC86">
            <v>5.417341553994502</v>
          </cell>
          <cell r="AD86">
            <v>6.245859351361508</v>
          </cell>
          <cell r="AE86">
            <v>6.522363836517629</v>
          </cell>
          <cell r="AF86">
            <v>6.571106106138903</v>
          </cell>
          <cell r="AG86">
            <v>6.5799546662202975</v>
          </cell>
          <cell r="AH86">
            <v>8.190880691218712</v>
          </cell>
        </row>
        <row r="87">
          <cell r="J87">
            <v>1991.288685</v>
          </cell>
          <cell r="K87">
            <v>1826.7758133695716</v>
          </cell>
          <cell r="L87">
            <v>1930.4533464</v>
          </cell>
          <cell r="M87">
            <v>2056.9348343</v>
          </cell>
          <cell r="N87">
            <v>2143.586990842613</v>
          </cell>
          <cell r="O87">
            <v>2226.9172881551035</v>
          </cell>
          <cell r="P87">
            <v>2252.250938478223</v>
          </cell>
          <cell r="Q87">
            <v>2280.423484437952</v>
          </cell>
          <cell r="R87">
            <v>2297.768294318362</v>
          </cell>
          <cell r="S87">
            <v>2318.001569476458</v>
          </cell>
          <cell r="T87">
            <v>2340.6471553206143</v>
          </cell>
          <cell r="U87">
            <v>2370.264063918064</v>
          </cell>
          <cell r="V87">
            <v>2392.4526864847885</v>
          </cell>
          <cell r="W87">
            <v>2403.013103139683</v>
          </cell>
          <cell r="X87">
            <v>2403.8636460167727</v>
          </cell>
          <cell r="Y87">
            <v>2395.917325072338</v>
          </cell>
          <cell r="Z87">
            <v>2379.296819575612</v>
          </cell>
          <cell r="AA87">
            <v>2359.8095575417206</v>
          </cell>
          <cell r="AB87">
            <v>2326.7772296618873</v>
          </cell>
          <cell r="AC87">
            <v>2272.985008011466</v>
          </cell>
          <cell r="AD87">
            <v>2216.179311637782</v>
          </cell>
          <cell r="AE87">
            <v>2153.5923635447493</v>
          </cell>
          <cell r="AF87">
            <v>2088.15256094205</v>
          </cell>
          <cell r="AG87">
            <v>2020.9741358143986</v>
          </cell>
          <cell r="AH87">
            <v>1951.8502443066593</v>
          </cell>
        </row>
        <row r="88">
          <cell r="J88">
            <v>735</v>
          </cell>
          <cell r="K88">
            <v>756</v>
          </cell>
          <cell r="L88">
            <v>785.4</v>
          </cell>
          <cell r="M88">
            <v>887.9820271522378</v>
          </cell>
          <cell r="N88">
            <v>991.1487547192351</v>
          </cell>
          <cell r="O88">
            <v>1091.5738693662884</v>
          </cell>
          <cell r="P88">
            <v>1169.5187824882269</v>
          </cell>
          <cell r="Q88">
            <v>1248.8270794936116</v>
          </cell>
          <cell r="R88">
            <v>1329.48019143049</v>
          </cell>
          <cell r="S88">
            <v>1414.3527366068924</v>
          </cell>
          <cell r="T88">
            <v>1476.8077042180537</v>
          </cell>
          <cell r="U88">
            <v>1538.805053690229</v>
          </cell>
          <cell r="V88">
            <v>1598.1300706538636</v>
          </cell>
          <cell r="W88">
            <v>1648.8861246491786</v>
          </cell>
          <cell r="X88">
            <v>1688.780120495543</v>
          </cell>
          <cell r="Y88">
            <v>1722.0938914833969</v>
          </cell>
          <cell r="Z88">
            <v>1741.6330954412472</v>
          </cell>
          <cell r="AA88">
            <v>1734.876015784132</v>
          </cell>
          <cell r="AB88">
            <v>1710.1396470668108</v>
          </cell>
          <cell r="AC88">
            <v>1663.5660261698126</v>
          </cell>
          <cell r="AD88">
            <v>1608.6978403772964</v>
          </cell>
          <cell r="AE88">
            <v>1542.4270598675823</v>
          </cell>
          <cell r="AF88">
            <v>1456.3761051482484</v>
          </cell>
          <cell r="AG88">
            <v>1361.8203256187633</v>
          </cell>
          <cell r="AH88">
            <v>1260.00664877858</v>
          </cell>
        </row>
        <row r="90">
          <cell r="J90">
            <v>101.23400835068095</v>
          </cell>
          <cell r="K90">
            <v>92.11368488066138</v>
          </cell>
          <cell r="L90">
            <v>81.62181618320324</v>
          </cell>
          <cell r="M90">
            <v>94.35448563025669</v>
          </cell>
          <cell r="N90">
            <v>97.37606169711587</v>
          </cell>
          <cell r="O90">
            <v>164.2930362593308</v>
          </cell>
          <cell r="P90">
            <v>198.20515081843507</v>
          </cell>
          <cell r="Q90">
            <v>217.9196162194973</v>
          </cell>
          <cell r="R90">
            <v>229.16909225989622</v>
          </cell>
          <cell r="S90">
            <v>243.50771416078015</v>
          </cell>
          <cell r="T90">
            <v>252.94615042822443</v>
          </cell>
          <cell r="U90">
            <v>319.0964465733033</v>
          </cell>
          <cell r="V90">
            <v>316.57238141321346</v>
          </cell>
          <cell r="W90">
            <v>313.68771289479685</v>
          </cell>
          <cell r="X90">
            <v>296.7301851206713</v>
          </cell>
          <cell r="Y90">
            <v>298.5711745056108</v>
          </cell>
          <cell r="Z90">
            <v>301.26802478442187</v>
          </cell>
          <cell r="AA90">
            <v>304.3714995483233</v>
          </cell>
          <cell r="AB90">
            <v>308.825148781695</v>
          </cell>
          <cell r="AC90">
            <v>312.4255208951297</v>
          </cell>
          <cell r="AD90">
            <v>305.15192782225705</v>
          </cell>
          <cell r="AE90">
            <v>312.4675430930097</v>
          </cell>
          <cell r="AF90">
            <v>322.8196447770292</v>
          </cell>
          <cell r="AG90">
            <v>334.4052586601556</v>
          </cell>
          <cell r="AH90">
            <v>329.2367926040294</v>
          </cell>
        </row>
        <row r="91">
          <cell r="J91">
            <v>-3.2358597567542517</v>
          </cell>
          <cell r="K91">
            <v>-9.009149809050527</v>
          </cell>
          <cell r="L91">
            <v>-11.390130262458797</v>
          </cell>
          <cell r="M91">
            <v>15.59959094572767</v>
          </cell>
          <cell r="N91">
            <v>3.2023661055179815</v>
          </cell>
          <cell r="O91">
            <v>68.72014887021959</v>
          </cell>
          <cell r="P91">
            <v>20.641236738467228</v>
          </cell>
          <cell r="Q91">
            <v>9.9464949925149</v>
          </cell>
          <cell r="R91">
            <v>5.162213588458229</v>
          </cell>
          <cell r="S91">
            <v>6.256786968734332</v>
          </cell>
          <cell r="T91">
            <v>3.876031730646673</v>
          </cell>
          <cell r="U91">
            <v>26.1519283978388</v>
          </cell>
          <cell r="V91">
            <v>-0.7910038445100582</v>
          </cell>
          <cell r="W91">
            <v>-0.9112192622550168</v>
          </cell>
          <cell r="X91">
            <v>-5.405862925785897</v>
          </cell>
          <cell r="Y91">
            <v>0.620425382133206</v>
          </cell>
          <cell r="Z91">
            <v>0.9032520581655774</v>
          </cell>
          <cell r="AA91">
            <v>1.0301374552185365</v>
          </cell>
          <cell r="AB91">
            <v>1.4632280748955822</v>
          </cell>
          <cell r="AC91">
            <v>1.1658286663628274</v>
          </cell>
          <cell r="AD91">
            <v>-2.3281046477999183</v>
          </cell>
          <cell r="AE91">
            <v>2.397368197199711</v>
          </cell>
          <cell r="AF91">
            <v>3.313016635759226</v>
          </cell>
          <cell r="AG91">
            <v>3.5888813058847546</v>
          </cell>
          <cell r="AH91">
            <v>-1.5455696112060053</v>
          </cell>
        </row>
        <row r="92">
          <cell r="J92">
            <v>90.73758752784488</v>
          </cell>
          <cell r="K92">
            <v>93.11564241759301</v>
          </cell>
          <cell r="L92">
            <v>100.80281052971517</v>
          </cell>
          <cell r="M92">
            <v>120.43777155243993</v>
          </cell>
          <cell r="N92">
            <v>160.38276671435707</v>
          </cell>
          <cell r="O92">
            <v>297.6907158067912</v>
          </cell>
          <cell r="P92">
            <v>310.96945564387266</v>
          </cell>
          <cell r="Q92">
            <v>301.0747456868496</v>
          </cell>
          <cell r="R92">
            <v>294.2145825742322</v>
          </cell>
          <cell r="S92">
            <v>285.5720209876612</v>
          </cell>
          <cell r="T92">
            <v>269.7693963093522</v>
          </cell>
          <cell r="U92">
            <v>299.1291659480445</v>
          </cell>
          <cell r="V92">
            <v>294.7786016833726</v>
          </cell>
          <cell r="W92">
            <v>289.78136998590605</v>
          </cell>
          <cell r="X92">
            <v>269.46343426803554</v>
          </cell>
          <cell r="Y92">
            <v>262.5111950850117</v>
          </cell>
          <cell r="Z92">
            <v>252.38851087612466</v>
          </cell>
          <cell r="AA92">
            <v>241.1697657718567</v>
          </cell>
          <cell r="AB92">
            <v>231.43891315324984</v>
          </cell>
          <cell r="AC92">
            <v>220.30316119714536</v>
          </cell>
          <cell r="AD92">
            <v>193.1442770814745</v>
          </cell>
          <cell r="AE92">
            <v>182.9322858580321</v>
          </cell>
          <cell r="AF92">
            <v>175.14370829529685</v>
          </cell>
          <cell r="AG92">
            <v>167.168569227815</v>
          </cell>
          <cell r="AH92">
            <v>130.88391774362657</v>
          </cell>
        </row>
        <row r="93">
          <cell r="J93">
            <v>3.579305105551242</v>
          </cell>
          <cell r="K93">
            <v>2.6208046241237923</v>
          </cell>
          <cell r="L93">
            <v>8.255506714594475</v>
          </cell>
          <cell r="M93">
            <v>19.478584892170886</v>
          </cell>
          <cell r="N93">
            <v>33.16650137828617</v>
          </cell>
          <cell r="O93">
            <v>85.6126577096532</v>
          </cell>
          <cell r="P93">
            <v>4.46058245420717</v>
          </cell>
          <cell r="Q93">
            <v>-3.181891268560676</v>
          </cell>
          <cell r="R93">
            <v>-2.278558135776919</v>
          </cell>
          <cell r="S93">
            <v>-2.937502795052822</v>
          </cell>
          <cell r="T93">
            <v>-5.533674000574365</v>
          </cell>
          <cell r="U93">
            <v>10.883284034570266</v>
          </cell>
          <cell r="V93">
            <v>-1.4544099205049008</v>
          </cell>
          <cell r="W93">
            <v>-1.6952491357680515</v>
          </cell>
          <cell r="X93">
            <v>-7.011470654189651</v>
          </cell>
          <cell r="Y93">
            <v>-2.5800306456824984</v>
          </cell>
          <cell r="Z93">
            <v>-3.85609619643418</v>
          </cell>
          <cell r="AA93">
            <v>-4.445030031408308</v>
          </cell>
          <cell r="AB93">
            <v>-4.034855939534353</v>
          </cell>
          <cell r="AC93">
            <v>-4.811529662140629</v>
          </cell>
          <cell r="AD93">
            <v>-12.327959330264378</v>
          </cell>
          <cell r="AE93">
            <v>-5.287234691988658</v>
          </cell>
          <cell r="AF93">
            <v>-4.257628731966818</v>
          </cell>
          <cell r="AG93">
            <v>-4.553483048352248</v>
          </cell>
          <cell r="AH93">
            <v>-21.70542683459844</v>
          </cell>
        </row>
        <row r="94">
          <cell r="J94">
            <v>121.27891674295968</v>
          </cell>
          <cell r="K94">
            <v>109.06591596189466</v>
          </cell>
          <cell r="L94">
            <v>120.14282779768078</v>
          </cell>
          <cell r="M94">
            <v>183.5120297774388</v>
          </cell>
          <cell r="N94">
            <v>262.86583155600175</v>
          </cell>
          <cell r="O94">
            <v>219.89478632546223</v>
          </cell>
          <cell r="P94">
            <v>263.60640527923607</v>
          </cell>
          <cell r="Q94">
            <v>286.98694155212655</v>
          </cell>
          <cell r="R94">
            <v>258.22854355286927</v>
          </cell>
          <cell r="S94">
            <v>254.80894410415308</v>
          </cell>
          <cell r="T94">
            <v>255.60446016201863</v>
          </cell>
          <cell r="U94">
            <v>227.71803415544733</v>
          </cell>
          <cell r="V94">
            <v>228.69913810542798</v>
          </cell>
          <cell r="W94">
            <v>230.52834245503396</v>
          </cell>
          <cell r="X94">
            <v>223.24075473847168</v>
          </cell>
          <cell r="Y94">
            <v>225.23887773609556</v>
          </cell>
          <cell r="Z94">
            <v>226.8683251094055</v>
          </cell>
          <cell r="AA94">
            <v>227.7097547252889</v>
          </cell>
          <cell r="AB94">
            <v>230.03442514699572</v>
          </cell>
          <cell r="AC94">
            <v>232.61977134524568</v>
          </cell>
          <cell r="AD94">
            <v>232.7591057690713</v>
          </cell>
          <cell r="AE94">
            <v>235.68681734667442</v>
          </cell>
          <cell r="AF94">
            <v>238.8310713855211</v>
          </cell>
          <cell r="AG94">
            <v>242.21485369310142</v>
          </cell>
          <cell r="AH94">
            <v>237.90631387664368</v>
          </cell>
        </row>
        <row r="95">
          <cell r="J95">
            <v>7.867960592290357</v>
          </cell>
          <cell r="K95">
            <v>-10.07017634149011</v>
          </cell>
          <cell r="L95">
            <v>10.15616266373829</v>
          </cell>
          <cell r="M95">
            <v>52.74488967953299</v>
          </cell>
          <cell r="N95">
            <v>43.24174381091108</v>
          </cell>
          <cell r="O95">
            <v>-16.34713989877563</v>
          </cell>
          <cell r="P95">
            <v>19.8784244429866</v>
          </cell>
          <cell r="Q95">
            <v>8.869487161407807</v>
          </cell>
          <cell r="R95">
            <v>-10.020803679680245</v>
          </cell>
          <cell r="S95">
            <v>-1.324253082818505</v>
          </cell>
          <cell r="T95">
            <v>0.31220099461672923</v>
          </cell>
          <cell r="U95">
            <v>-10.909991941805352</v>
          </cell>
          <cell r="V95">
            <v>0.4308415684420197</v>
          </cell>
          <cell r="W95">
            <v>0.799830014559455</v>
          </cell>
          <cell r="X95">
            <v>-3.1612545507213596</v>
          </cell>
          <cell r="Y95">
            <v>0.8950529664552898</v>
          </cell>
          <cell r="Z95">
            <v>0.7234307814386831</v>
          </cell>
          <cell r="AA95">
            <v>0.37088897953365674</v>
          </cell>
          <cell r="AB95">
            <v>1.0208918913075626</v>
          </cell>
          <cell r="AC95">
            <v>1.123895345923942</v>
          </cell>
          <cell r="AD95">
            <v>0.0598979282886658</v>
          </cell>
          <cell r="AE95">
            <v>1.2578290193758557</v>
          </cell>
          <cell r="AF95">
            <v>1.3340814196755701</v>
          </cell>
          <cell r="AG95">
            <v>1.4168099183871297</v>
          </cell>
          <cell r="AH95">
            <v>-1.7788090824177427</v>
          </cell>
        </row>
        <row r="96">
          <cell r="J96">
            <v>96.05324008116457</v>
          </cell>
          <cell r="K96">
            <v>98.98751034647533</v>
          </cell>
          <cell r="L96">
            <v>112.97397648861995</v>
          </cell>
          <cell r="M96">
            <v>125.98813893357031</v>
          </cell>
          <cell r="N96">
            <v>132.1553322133097</v>
          </cell>
          <cell r="O96">
            <v>137.6388105534947</v>
          </cell>
          <cell r="P96">
            <v>138.34428045792595</v>
          </cell>
          <cell r="Q96">
            <v>138.78718392939606</v>
          </cell>
          <cell r="R96">
            <v>142.56982711570808</v>
          </cell>
          <cell r="S96">
            <v>144.24893038299058</v>
          </cell>
          <cell r="T96">
            <v>146.00979217753826</v>
          </cell>
          <cell r="U96">
            <v>150.4119855837255</v>
          </cell>
          <cell r="V96">
            <v>150.00144410931924</v>
          </cell>
          <cell r="W96">
            <v>151.05919068022192</v>
          </cell>
          <cell r="X96">
            <v>153.8904112338165</v>
          </cell>
          <cell r="Y96">
            <v>155.86538514039995</v>
          </cell>
          <cell r="Z96">
            <v>157.83562351197807</v>
          </cell>
          <cell r="AA96">
            <v>160.20060567477455</v>
          </cell>
          <cell r="AB96">
            <v>162.57051384903463</v>
          </cell>
          <cell r="AC96">
            <v>164.95444437589077</v>
          </cell>
          <cell r="AD96">
            <v>167.74903257411205</v>
          </cell>
          <cell r="AE96">
            <v>170.2204506006635</v>
          </cell>
          <cell r="AF96">
            <v>172.7354389076559</v>
          </cell>
          <cell r="AG96">
            <v>175.2925573545622</v>
          </cell>
          <cell r="AH96">
            <v>179.1954910114093</v>
          </cell>
        </row>
        <row r="97">
          <cell r="J97">
            <v>-5.040331265642129</v>
          </cell>
          <cell r="K97">
            <v>3.054837361895668</v>
          </cell>
          <cell r="L97">
            <v>14.129526132326497</v>
          </cell>
          <cell r="M97">
            <v>11.51961084264508</v>
          </cell>
          <cell r="N97">
            <v>4.895058639600314</v>
          </cell>
          <cell r="O97">
            <v>4.149267568965143</v>
          </cell>
          <cell r="P97">
            <v>0.5125515845380457</v>
          </cell>
          <cell r="Q97">
            <v>0.3201458491844278</v>
          </cell>
          <cell r="R97">
            <v>2.7254989107901473</v>
          </cell>
          <cell r="S97">
            <v>1.1777409717413478</v>
          </cell>
          <cell r="T97">
            <v>1.2207104689597958</v>
          </cell>
          <cell r="U97">
            <v>3.0149987480527773</v>
          </cell>
          <cell r="V97">
            <v>-0.2729446545187364</v>
          </cell>
          <cell r="W97">
            <v>0.7051575917707886</v>
          </cell>
          <cell r="X97">
            <v>1.8742458110927007</v>
          </cell>
          <cell r="Y97">
            <v>1.2833638501249522</v>
          </cell>
          <cell r="Z97">
            <v>1.264064095952655</v>
          </cell>
          <cell r="AA97">
            <v>1.498383007697246</v>
          </cell>
          <cell r="AB97">
            <v>1.4793378366317</v>
          </cell>
          <cell r="AC97">
            <v>1.4663978543304035</v>
          </cell>
          <cell r="AD97">
            <v>1.6941575650141871</v>
          </cell>
          <cell r="AE97">
            <v>1.473283028001715</v>
          </cell>
          <cell r="AF97">
            <v>1.477488925753434</v>
          </cell>
          <cell r="AG97">
            <v>1.4803670069541086</v>
          </cell>
          <cell r="AH97">
            <v>2.226525595694673</v>
          </cell>
        </row>
        <row r="98">
          <cell r="J98">
            <v>9.07715505548583</v>
          </cell>
          <cell r="K98">
            <v>-0.42116677769107325</v>
          </cell>
          <cell r="L98">
            <v>-5.146800847066901</v>
          </cell>
          <cell r="M98">
            <v>7.1368380766285044</v>
          </cell>
          <cell r="N98">
            <v>26.95212062926742</v>
          </cell>
          <cell r="O98">
            <v>78.21791937878484</v>
          </cell>
          <cell r="P98">
            <v>3.9278983643635357</v>
          </cell>
          <cell r="Q98">
            <v>-3.490861270287493</v>
          </cell>
          <cell r="R98">
            <v>-4.871290088269841</v>
          </cell>
          <cell r="S98">
            <v>-4.067341025081339</v>
          </cell>
          <cell r="T98">
            <v>-6.672927346825375</v>
          </cell>
          <cell r="U98">
            <v>7.637999691444164</v>
          </cell>
          <cell r="V98">
            <v>-1.1846988381369994</v>
          </cell>
          <cell r="W98">
            <v>-2.383598601046222</v>
          </cell>
          <cell r="X98">
            <v>-8.722240242896417</v>
          </cell>
          <cell r="Y98">
            <v>-3.814441334634522</v>
          </cell>
          <cell r="Z98">
            <v>-5.056246100823314</v>
          </cell>
          <cell r="AA98">
            <v>-5.855672635351072</v>
          </cell>
          <cell r="AB98">
            <v>-5.433809378065879</v>
          </cell>
          <cell r="AC98">
            <v>-6.187198569406094</v>
          </cell>
          <cell r="AD98">
            <v>-13.78851767990119</v>
          </cell>
          <cell r="AE98">
            <v>-6.662362267440192</v>
          </cell>
          <cell r="AF98">
            <v>-5.651615662185316</v>
          </cell>
          <cell r="AG98">
            <v>-5.945829950430581</v>
          </cell>
          <cell r="AH98">
            <v>-23.410707045785607</v>
          </cell>
        </row>
        <row r="108">
          <cell r="L108">
            <v>86.93175322242635</v>
          </cell>
          <cell r="M108">
            <v>95.20244669894166</v>
          </cell>
          <cell r="N108">
            <v>52.58900602409638</v>
          </cell>
          <cell r="O108">
            <v>152.55618630599793</v>
          </cell>
          <cell r="P108">
            <v>121.28629932985852</v>
          </cell>
          <cell r="Q108">
            <v>133.24478778853313</v>
          </cell>
          <cell r="R108">
            <v>108.13411206254654</v>
          </cell>
          <cell r="S108">
            <v>110.79464476556475</v>
          </cell>
          <cell r="T108">
            <v>109.3712740946633</v>
          </cell>
          <cell r="U108">
            <v>110.73495883593701</v>
          </cell>
          <cell r="V108">
            <v>103.7088335466459</v>
          </cell>
          <cell r="W108">
            <v>95.8145005776486</v>
          </cell>
          <cell r="X108">
            <v>90.00412046594717</v>
          </cell>
          <cell r="Y108">
            <v>84.71798392680415</v>
          </cell>
          <cell r="Z108">
            <v>79.90524981546693</v>
          </cell>
          <cell r="AA108">
            <v>75.52009340879403</v>
          </cell>
          <cell r="AB108">
            <v>71.52120805093062</v>
          </cell>
          <cell r="AC108">
            <v>67.87135647071679</v>
          </cell>
          <cell r="AD108">
            <v>64.53696681183705</v>
          </cell>
          <cell r="AE108">
            <v>61.48776891221049</v>
          </cell>
          <cell r="AF108">
            <v>58.69646681508155</v>
          </cell>
          <cell r="AG108">
            <v>56.138443895656664</v>
          </cell>
          <cell r="AH108">
            <v>53.791497348396454</v>
          </cell>
        </row>
        <row r="109">
          <cell r="L109">
            <v>71.71012401215805</v>
          </cell>
          <cell r="M109">
            <v>71.31789751318766</v>
          </cell>
          <cell r="N109">
            <v>50.68900602409638</v>
          </cell>
          <cell r="O109">
            <v>113.9367833209233</v>
          </cell>
          <cell r="P109">
            <v>106.28629932985852</v>
          </cell>
          <cell r="Q109">
            <v>118.99478778853313</v>
          </cell>
          <cell r="R109">
            <v>94.59661206254654</v>
          </cell>
          <cell r="S109">
            <v>97.93401976556476</v>
          </cell>
          <cell r="T109">
            <v>97.15368034466331</v>
          </cell>
          <cell r="U109">
            <v>99.128244773437</v>
          </cell>
          <cell r="V109">
            <v>92.6824551872709</v>
          </cell>
          <cell r="W109">
            <v>85.33944113624236</v>
          </cell>
          <cell r="X109">
            <v>80.05281399661123</v>
          </cell>
          <cell r="Y109">
            <v>75.264242780935</v>
          </cell>
          <cell r="Z109">
            <v>70.92419572689126</v>
          </cell>
          <cell r="AA109">
            <v>66.98809202464713</v>
          </cell>
          <cell r="AB109">
            <v>63.41580673599107</v>
          </cell>
          <cell r="AC109">
            <v>60.17122522152422</v>
          </cell>
          <cell r="AD109">
            <v>57.221842125104104</v>
          </cell>
          <cell r="AE109">
            <v>54.53840045981419</v>
          </cell>
          <cell r="AF109">
            <v>52.09456678530507</v>
          </cell>
          <cell r="AG109">
            <v>49.866638867369005</v>
          </cell>
          <cell r="AH109">
            <v>47.83328257152318</v>
          </cell>
        </row>
        <row r="110">
          <cell r="L110">
            <v>0</v>
          </cell>
          <cell r="M110">
            <v>0</v>
          </cell>
          <cell r="N110">
            <v>0</v>
          </cell>
          <cell r="O110">
            <v>10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</row>
        <row r="111">
          <cell r="M111">
            <v>10.582914572864318</v>
          </cell>
          <cell r="N111">
            <v>15.06024096385542</v>
          </cell>
          <cell r="O111">
            <v>20.88950111690246</v>
          </cell>
          <cell r="P111">
            <v>11.169024571854056</v>
          </cell>
          <cell r="Q111">
            <v>11.169024571854056</v>
          </cell>
          <cell r="R111">
            <v>11.169024571854056</v>
          </cell>
          <cell r="S111">
            <v>11.169024571854056</v>
          </cell>
          <cell r="T111">
            <v>11.013016993928833</v>
          </cell>
          <cell r="U111">
            <v>10.859188510893542</v>
          </cell>
          <cell r="V111">
            <v>10.707508685415574</v>
          </cell>
          <cell r="W111">
            <v>10.55794750530728</v>
          </cell>
          <cell r="X111">
            <v>10.410475377587602</v>
          </cell>
          <cell r="Y111">
            <v>10.265063122626643</v>
          </cell>
          <cell r="Z111">
            <v>10.12168196837203</v>
          </cell>
          <cell r="AA111">
            <v>9.980303544655927</v>
          </cell>
          <cell r="AB111">
            <v>9.840899877581545</v>
          </cell>
          <cell r="AC111">
            <v>9.703443383988095</v>
          </cell>
          <cell r="AD111">
            <v>9.567906865993018</v>
          </cell>
          <cell r="AE111">
            <v>9.43426350561048</v>
          </cell>
          <cell r="AF111">
            <v>9.30248685944501</v>
          </cell>
          <cell r="AG111">
            <v>9.172550853459272</v>
          </cell>
          <cell r="AH111">
            <v>9.044429777814917</v>
          </cell>
        </row>
        <row r="112">
          <cell r="M112">
            <v>0</v>
          </cell>
          <cell r="N112">
            <v>0</v>
          </cell>
          <cell r="O112">
            <v>4.2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</row>
        <row r="113">
          <cell r="L113">
            <v>39.94854370289581</v>
          </cell>
          <cell r="M113">
            <v>31.1</v>
          </cell>
          <cell r="N113">
            <v>27.78157466666667</v>
          </cell>
          <cell r="O113">
            <v>27.15669327899389</v>
          </cell>
          <cell r="P113">
            <v>23.6</v>
          </cell>
          <cell r="Q113">
            <v>21.3</v>
          </cell>
          <cell r="R113">
            <v>21.6</v>
          </cell>
          <cell r="S113">
            <v>20.5</v>
          </cell>
          <cell r="T113">
            <v>15.5</v>
          </cell>
          <cell r="U113">
            <v>16.923420838701322</v>
          </cell>
          <cell r="V113">
            <v>16.918447188816817</v>
          </cell>
          <cell r="W113">
            <v>15.516799993985483</v>
          </cell>
          <cell r="X113">
            <v>13.900116112660115</v>
          </cell>
          <cell r="Y113">
            <v>12.513680161843673</v>
          </cell>
          <cell r="Z113">
            <v>12.32412783433463</v>
          </cell>
          <cell r="AA113">
            <v>11.970822137939741</v>
          </cell>
          <cell r="AB113">
            <v>11.343539136659224</v>
          </cell>
          <cell r="AC113">
            <v>10.749126389331307</v>
          </cell>
          <cell r="AD113">
            <v>10.185861461914733</v>
          </cell>
          <cell r="AE113">
            <v>9.652112177627307</v>
          </cell>
          <cell r="AF113">
            <v>9.146331887375638</v>
          </cell>
          <cell r="AG113">
            <v>8.667054988019073</v>
          </cell>
          <cell r="AH113">
            <v>8.212892675481067</v>
          </cell>
        </row>
        <row r="114"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6">
          <cell r="L116">
            <v>85.2</v>
          </cell>
          <cell r="M116">
            <v>75.32518999385114</v>
          </cell>
          <cell r="N116">
            <v>80.62656269133333</v>
          </cell>
          <cell r="O116">
            <v>81.20229698749685</v>
          </cell>
          <cell r="P116">
            <v>87.3</v>
          </cell>
          <cell r="Q116">
            <v>85.2</v>
          </cell>
          <cell r="R116">
            <v>86.8</v>
          </cell>
          <cell r="S116">
            <v>89.3</v>
          </cell>
          <cell r="T116">
            <v>87.7</v>
          </cell>
          <cell r="U116">
            <v>81.11805023848729</v>
          </cell>
          <cell r="V116">
            <v>81.52021097992171</v>
          </cell>
          <cell r="W116">
            <v>85.25408392275418</v>
          </cell>
          <cell r="X116">
            <v>89.15357758885793</v>
          </cell>
          <cell r="Y116">
            <v>92.66430487123881</v>
          </cell>
          <cell r="Z116">
            <v>96.5257553121928</v>
          </cell>
          <cell r="AA116">
            <v>95.00735544268557</v>
          </cell>
          <cell r="AB116">
            <v>104.55353593076384</v>
          </cell>
          <cell r="AC116">
            <v>121.663578121138</v>
          </cell>
          <cell r="AD116">
            <v>121.34266318552103</v>
          </cell>
          <cell r="AE116">
            <v>124.07471700524306</v>
          </cell>
          <cell r="AF116">
            <v>124.13626941778088</v>
          </cell>
          <cell r="AG116">
            <v>123.31686902330813</v>
          </cell>
          <cell r="AH116">
            <v>122.91538885613562</v>
          </cell>
        </row>
        <row r="117">
          <cell r="L117">
            <v>10.48707127467792</v>
          </cell>
          <cell r="M117">
            <v>11.971045048996663</v>
          </cell>
          <cell r="N117">
            <v>9.764795144157814</v>
          </cell>
          <cell r="O117">
            <v>14.613870261499649</v>
          </cell>
          <cell r="P117">
            <v>15.9</v>
          </cell>
          <cell r="Q117">
            <v>15.3</v>
          </cell>
          <cell r="R117">
            <v>13.1</v>
          </cell>
          <cell r="S117">
            <v>11.6</v>
          </cell>
          <cell r="T117">
            <v>7.8</v>
          </cell>
          <cell r="U117">
            <v>9.407446139883923</v>
          </cell>
          <cell r="V117">
            <v>10.907446139883923</v>
          </cell>
          <cell r="W117">
            <v>12.332446139883924</v>
          </cell>
          <cell r="X117">
            <v>13.686196139883924</v>
          </cell>
          <cell r="Y117">
            <v>14.972258639883924</v>
          </cell>
          <cell r="Z117">
            <v>16.194018014883923</v>
          </cell>
          <cell r="AA117">
            <v>15.909801419359693</v>
          </cell>
          <cell r="AB117">
            <v>15.5916053909725</v>
          </cell>
          <cell r="AC117">
            <v>15.27977328315305</v>
          </cell>
          <cell r="AD117">
            <v>14.97417781748999</v>
          </cell>
          <cell r="AE117">
            <v>14.67469426114019</v>
          </cell>
          <cell r="AF117">
            <v>14.381200375917386</v>
          </cell>
          <cell r="AG117">
            <v>14.093576368399038</v>
          </cell>
          <cell r="AH117">
            <v>13.811704841031057</v>
          </cell>
        </row>
        <row r="119">
          <cell r="L119">
            <v>36.47170568804589</v>
          </cell>
          <cell r="M119">
            <v>38.55957656601399</v>
          </cell>
          <cell r="N119">
            <v>41.40824488278296</v>
          </cell>
          <cell r="O119">
            <v>40.08585313396626</v>
          </cell>
          <cell r="P119">
            <v>39.72933206234948</v>
          </cell>
          <cell r="Q119">
            <v>37.55781561413136</v>
          </cell>
          <cell r="R119">
            <v>34.98591019389179</v>
          </cell>
          <cell r="S119">
            <v>33.36207612038566</v>
          </cell>
          <cell r="T119">
            <v>31.26226802669518</v>
          </cell>
          <cell r="U119">
            <v>49.24380117529432</v>
          </cell>
          <cell r="V119">
            <v>50.12404725704767</v>
          </cell>
          <cell r="W119">
            <v>50.20619808451074</v>
          </cell>
          <cell r="X119">
            <v>49.90890891044908</v>
          </cell>
          <cell r="Y119">
            <v>49.4386414886478</v>
          </cell>
          <cell r="Z119">
            <v>49.07812714613216</v>
          </cell>
          <cell r="AA119">
            <v>48.4937364483216</v>
          </cell>
          <cell r="AB119">
            <v>47.682157016982046</v>
          </cell>
          <cell r="AC119">
            <v>47.00435125992134</v>
          </cell>
          <cell r="AD119">
            <v>45.64975172784094</v>
          </cell>
          <cell r="AE119">
            <v>44.21226209072557</v>
          </cell>
          <cell r="AF119">
            <v>42.90318743400392</v>
          </cell>
          <cell r="AG119">
            <v>41.598652535634656</v>
          </cell>
          <cell r="AH119">
            <v>38.273396032779594</v>
          </cell>
        </row>
        <row r="120">
          <cell r="N120">
            <v>3.8657056145675264</v>
          </cell>
          <cell r="O120">
            <v>4.3</v>
          </cell>
          <cell r="P120">
            <v>3.2</v>
          </cell>
          <cell r="Q120">
            <v>2.6</v>
          </cell>
          <cell r="R120">
            <v>2.1</v>
          </cell>
          <cell r="S120">
            <v>1.6</v>
          </cell>
          <cell r="T120">
            <v>1.2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</row>
        <row r="122">
          <cell r="L122">
            <v>61.24417970552456</v>
          </cell>
          <cell r="M122">
            <v>58.09701145436411</v>
          </cell>
          <cell r="N122">
            <v>63.98188466666668</v>
          </cell>
          <cell r="O122">
            <v>59.5059157274754</v>
          </cell>
          <cell r="P122">
            <v>62.400000000000006</v>
          </cell>
          <cell r="Q122">
            <v>56.8</v>
          </cell>
          <cell r="R122">
            <v>56.800000000000004</v>
          </cell>
          <cell r="S122">
            <v>56.5</v>
          </cell>
          <cell r="T122">
            <v>52.7</v>
          </cell>
          <cell r="U122">
            <v>19.29861449961084</v>
          </cell>
          <cell r="V122">
            <v>16.403822324669214</v>
          </cell>
          <cell r="W122">
            <v>13.943248975968832</v>
          </cell>
          <cell r="X122">
            <v>11.851761629573506</v>
          </cell>
          <cell r="Y122">
            <v>10.07399738513748</v>
          </cell>
          <cell r="Z122">
            <v>8.562897777366857</v>
          </cell>
          <cell r="AA122">
            <v>7.278463110761828</v>
          </cell>
          <cell r="AB122">
            <v>6.186693644147553</v>
          </cell>
          <cell r="AC122">
            <v>5.25868959752542</v>
          </cell>
          <cell r="AD122">
            <v>4.469886157896607</v>
          </cell>
          <cell r="AE122">
            <v>3.799403234212116</v>
          </cell>
          <cell r="AF122">
            <v>3.2294927490802983</v>
          </cell>
          <cell r="AG122">
            <v>2.7450688367182536</v>
          </cell>
          <cell r="AH122">
            <v>2.3333085112105154</v>
          </cell>
        </row>
        <row r="123">
          <cell r="L123">
            <v>1.2</v>
          </cell>
          <cell r="M123">
            <v>1.25</v>
          </cell>
          <cell r="N123">
            <v>1.4615783819224912</v>
          </cell>
          <cell r="O123">
            <v>2.984122672343236</v>
          </cell>
          <cell r="P123">
            <v>7.767742561274515</v>
          </cell>
          <cell r="Q123">
            <v>14.902019294323047</v>
          </cell>
          <cell r="R123">
            <v>18.89167519903891</v>
          </cell>
          <cell r="S123">
            <v>20.437184327576972</v>
          </cell>
          <cell r="T123">
            <v>22.281169821088938</v>
          </cell>
          <cell r="U123">
            <v>24.247002716857956</v>
          </cell>
          <cell r="V123">
            <v>26.203835214860863</v>
          </cell>
          <cell r="W123">
            <v>27.583555668112922</v>
          </cell>
          <cell r="X123">
            <v>29.494916684490235</v>
          </cell>
          <cell r="Y123">
            <v>32.547591061141745</v>
          </cell>
          <cell r="Z123">
            <v>37.23824450745067</v>
          </cell>
          <cell r="AA123">
            <v>44.08262407820477</v>
          </cell>
          <cell r="AB123">
            <v>52.30155829393772</v>
          </cell>
          <cell r="AC123">
            <v>61.35565542889403</v>
          </cell>
          <cell r="AD123">
            <v>71.03441951530068</v>
          </cell>
          <cell r="AE123">
            <v>81.16011981553886</v>
          </cell>
          <cell r="AF123">
            <v>91.54957023870116</v>
          </cell>
          <cell r="AG123">
            <v>102.13110560596239</v>
          </cell>
          <cell r="AH123">
            <v>112.8400707855612</v>
          </cell>
        </row>
        <row r="125">
          <cell r="L125">
            <v>23.955820294475444</v>
          </cell>
          <cell r="M125">
            <v>17.228178539487033</v>
          </cell>
          <cell r="N125">
            <v>16.644678024666653</v>
          </cell>
          <cell r="O125">
            <v>21.696381260021454</v>
          </cell>
          <cell r="P125">
            <v>24.89999999999999</v>
          </cell>
          <cell r="Q125">
            <v>28.400000000000006</v>
          </cell>
          <cell r="R125">
            <v>29.999999999999993</v>
          </cell>
          <cell r="S125">
            <v>32.8</v>
          </cell>
          <cell r="T125">
            <v>35</v>
          </cell>
          <cell r="U125">
            <v>61.81943573887645</v>
          </cell>
          <cell r="V125">
            <v>65.1163886552525</v>
          </cell>
          <cell r="W125">
            <v>71.31083494678535</v>
          </cell>
          <cell r="X125">
            <v>77.30181595928443</v>
          </cell>
          <cell r="Y125">
            <v>82.59030748610134</v>
          </cell>
          <cell r="Z125">
            <v>87.96285753482594</v>
          </cell>
          <cell r="AA125">
            <v>87.72889233192373</v>
          </cell>
          <cell r="AB125">
            <v>98.36684228661629</v>
          </cell>
          <cell r="AC125">
            <v>116.40488852361258</v>
          </cell>
          <cell r="AD125">
            <v>116.87277702762442</v>
          </cell>
          <cell r="AE125">
            <v>120.27531377103094</v>
          </cell>
          <cell r="AF125">
            <v>120.90677666870059</v>
          </cell>
          <cell r="AG125">
            <v>120.57180018658988</v>
          </cell>
          <cell r="AH125">
            <v>120.5820803449251</v>
          </cell>
        </row>
        <row r="128">
          <cell r="L128">
            <v>542.0750915157344</v>
          </cell>
          <cell r="M128">
            <v>923.3734567836036</v>
          </cell>
          <cell r="N128">
            <v>1387.40104</v>
          </cell>
          <cell r="O128">
            <v>1208.7570774526896</v>
          </cell>
          <cell r="P128">
            <v>1456.46601183986</v>
          </cell>
          <cell r="Q128">
            <v>1590.7234610724604</v>
          </cell>
          <cell r="R128">
            <v>1470.3308020298093</v>
          </cell>
          <cell r="S128">
            <v>1467.9472725536057</v>
          </cell>
          <cell r="T128">
            <v>1490.5055490752686</v>
          </cell>
          <cell r="U128">
            <v>1367.9274262949311</v>
          </cell>
          <cell r="V128">
            <v>1370.0712552196605</v>
          </cell>
          <cell r="W128">
            <v>1390.7679306777925</v>
          </cell>
          <cell r="X128">
            <v>1372.044600299711</v>
          </cell>
          <cell r="Y128">
            <v>1402.0910544335768</v>
          </cell>
          <cell r="Z128">
            <v>1430.0857583387124</v>
          </cell>
          <cell r="AA128">
            <v>1456.8974255040855</v>
          </cell>
          <cell r="AB128">
            <v>1493.5432351019485</v>
          </cell>
          <cell r="AC128">
            <v>1532.476531497177</v>
          </cell>
          <cell r="AD128">
            <v>1559.3725713212978</v>
          </cell>
          <cell r="AE128">
            <v>1602.2497567597875</v>
          </cell>
          <cell r="AF128">
            <v>1647.6139537117572</v>
          </cell>
          <cell r="AG128">
            <v>1695.6938153269891</v>
          </cell>
          <cell r="AH128">
            <v>1702.6141261729867</v>
          </cell>
        </row>
        <row r="129">
          <cell r="L129">
            <v>339.0666967300007</v>
          </cell>
          <cell r="M129">
            <v>489.36967399152485</v>
          </cell>
          <cell r="N129">
            <v>538.9054330197268</v>
          </cell>
          <cell r="O129">
            <v>620.0079424381387</v>
          </cell>
          <cell r="P129">
            <v>677.3813021589233</v>
          </cell>
          <cell r="Q129">
            <v>747.3820438115787</v>
          </cell>
          <cell r="R129">
            <v>809.4296849235055</v>
          </cell>
          <cell r="S129">
            <v>851.5026988562904</v>
          </cell>
          <cell r="T129">
            <v>884.8570737220182</v>
          </cell>
          <cell r="U129">
            <v>930.9126591767723</v>
          </cell>
          <cell r="V129">
            <v>934.4237586802678</v>
          </cell>
          <cell r="W129">
            <v>943.2436771646778</v>
          </cell>
          <cell r="X129">
            <v>960.8433808431367</v>
          </cell>
          <cell r="Y129">
            <v>985.9903631215652</v>
          </cell>
          <cell r="Z129">
            <v>1009.725663453166</v>
          </cell>
          <cell r="AA129">
            <v>1042.261999686529</v>
          </cell>
          <cell r="AB129">
            <v>1078.5331078889274</v>
          </cell>
          <cell r="AC129">
            <v>1115.8376519921128</v>
          </cell>
          <cell r="AD129">
            <v>1154.6562323102985</v>
          </cell>
          <cell r="AE129">
            <v>1195.4453978542253</v>
          </cell>
          <cell r="AF129">
            <v>1238.5284999282474</v>
          </cell>
          <cell r="AG129">
            <v>1284.139471430373</v>
          </cell>
          <cell r="AH129">
            <v>1332.3110577365826</v>
          </cell>
        </row>
        <row r="131">
          <cell r="L131">
            <v>1930.4533464</v>
          </cell>
          <cell r="M131">
            <v>2056.9348343</v>
          </cell>
          <cell r="N131">
            <v>2143.586990842613</v>
          </cell>
          <cell r="O131">
            <v>2226.9172881551035</v>
          </cell>
          <cell r="P131">
            <v>2252.250938478223</v>
          </cell>
          <cell r="Q131">
            <v>2280.423484437952</v>
          </cell>
          <cell r="R131">
            <v>2297.768294318362</v>
          </cell>
          <cell r="S131">
            <v>2318.001569476458</v>
          </cell>
          <cell r="T131">
            <v>2340.6471553206143</v>
          </cell>
          <cell r="U131">
            <v>2370.264063918064</v>
          </cell>
          <cell r="V131">
            <v>2392.4526864847885</v>
          </cell>
          <cell r="W131">
            <v>2403.013103139683</v>
          </cell>
          <cell r="X131">
            <v>2403.8636460167727</v>
          </cell>
          <cell r="Y131">
            <v>2395.917325072338</v>
          </cell>
          <cell r="Z131">
            <v>2379.296819575612</v>
          </cell>
          <cell r="AA131">
            <v>2359.8095575417206</v>
          </cell>
          <cell r="AB131">
            <v>2326.7772296618873</v>
          </cell>
          <cell r="AC131">
            <v>2272.985008011466</v>
          </cell>
          <cell r="AD131">
            <v>2216.179311637782</v>
          </cell>
          <cell r="AE131">
            <v>2153.5923635447493</v>
          </cell>
          <cell r="AF131">
            <v>2088.15256094205</v>
          </cell>
          <cell r="AG131">
            <v>2020.9741358143986</v>
          </cell>
          <cell r="AH131">
            <v>1951.8502443066593</v>
          </cell>
        </row>
      </sheetData>
      <sheetData sheetId="26">
        <row r="1">
          <cell r="A1" t="str">
            <v>GENERAL ASSUMPTIONS</v>
          </cell>
          <cell r="B1">
            <v>38870.67928125</v>
          </cell>
        </row>
        <row r="2">
          <cell r="A2" t="str">
            <v>Note: Green cells to be updated</v>
          </cell>
        </row>
        <row r="3">
          <cell r="B3" t="str">
            <v>Unit</v>
          </cell>
          <cell r="C3">
            <v>1992</v>
          </cell>
          <cell r="D3">
            <v>1993</v>
          </cell>
          <cell r="E3">
            <v>1994</v>
          </cell>
          <cell r="F3">
            <v>1995</v>
          </cell>
          <cell r="G3">
            <v>1996</v>
          </cell>
          <cell r="H3">
            <v>1997</v>
          </cell>
          <cell r="I3">
            <v>1998</v>
          </cell>
          <cell r="J3">
            <v>1999</v>
          </cell>
          <cell r="K3">
            <v>2000</v>
          </cell>
          <cell r="L3">
            <v>2001</v>
          </cell>
          <cell r="M3">
            <v>2002</v>
          </cell>
          <cell r="N3">
            <v>2003</v>
          </cell>
          <cell r="O3">
            <v>2004</v>
          </cell>
          <cell r="P3">
            <v>2005</v>
          </cell>
          <cell r="Q3">
            <v>2006</v>
          </cell>
          <cell r="R3">
            <v>2007</v>
          </cell>
          <cell r="S3">
            <v>2008</v>
          </cell>
          <cell r="T3">
            <v>2009</v>
          </cell>
          <cell r="U3">
            <v>2010</v>
          </cell>
          <cell r="V3">
            <v>2011</v>
          </cell>
          <cell r="W3">
            <v>2012</v>
          </cell>
          <cell r="X3">
            <v>2013</v>
          </cell>
          <cell r="Y3">
            <v>2014</v>
          </cell>
          <cell r="Z3">
            <v>2015</v>
          </cell>
        </row>
        <row r="4">
          <cell r="A4" t="str">
            <v>Macro-Framework</v>
          </cell>
        </row>
        <row r="5">
          <cell r="A5" t="str">
            <v>GDP, current (US dollars)</v>
          </cell>
          <cell r="B5" t="str">
            <v>US$ Millions</v>
          </cell>
          <cell r="E5">
            <v>1315.9326451021852</v>
          </cell>
          <cell r="F5">
            <v>1415.2930683241755</v>
          </cell>
          <cell r="G5">
            <v>1442.6019351510986</v>
          </cell>
          <cell r="H5">
            <v>1401.9437755056813</v>
          </cell>
          <cell r="I5">
            <v>1222.4341392797073</v>
          </cell>
          <cell r="J5">
            <v>1194.6282805761007</v>
          </cell>
          <cell r="K5">
            <v>1081.2075268046938</v>
          </cell>
          <cell r="L5">
            <v>1121.5648521448256</v>
          </cell>
          <cell r="M5">
            <v>1149.6557427515</v>
          </cell>
          <cell r="N5">
            <v>1285.1790874027097</v>
          </cell>
          <cell r="O5">
            <v>1494.5804034103091</v>
          </cell>
          <cell r="P5">
            <v>1871.242469879518</v>
          </cell>
          <cell r="Q5">
            <v>3188.7661422664205</v>
          </cell>
          <cell r="R5">
            <v>3783.5177065175994</v>
          </cell>
          <cell r="S5">
            <v>4102.9405193759</v>
          </cell>
          <cell r="T5">
            <v>4352.458781796726</v>
          </cell>
          <cell r="U5">
            <v>4590.348684803795</v>
          </cell>
          <cell r="V5">
            <v>4658.362498966569</v>
          </cell>
          <cell r="W5">
            <v>5612.620203656984</v>
          </cell>
          <cell r="X5">
            <v>5617.457397843047</v>
          </cell>
          <cell r="Y5">
            <v>5601.185428587358</v>
          </cell>
          <cell r="Z5">
            <v>5353.224873284781</v>
          </cell>
        </row>
        <row r="6">
          <cell r="A6" t="str">
            <v>GDP, current (SDR)</v>
          </cell>
          <cell r="B6" t="str">
            <v>SDRs Millions</v>
          </cell>
          <cell r="E6">
            <v>918.8858835230546</v>
          </cell>
          <cell r="F6">
            <v>932.7103089767741</v>
          </cell>
          <cell r="G6">
            <v>993.6706459558387</v>
          </cell>
          <cell r="H6">
            <v>1018.770577645505</v>
          </cell>
          <cell r="I6">
            <v>900.9624708557325</v>
          </cell>
          <cell r="J6">
            <v>873.6185868639282</v>
          </cell>
          <cell r="K6">
            <v>819.6880906902092</v>
          </cell>
          <cell r="L6">
            <v>880.9513453229023</v>
          </cell>
          <cell r="M6">
            <v>887.5423100391793</v>
          </cell>
          <cell r="N6">
            <v>917.3914882949255</v>
          </cell>
          <cell r="O6">
            <v>1009.0516550462083</v>
          </cell>
          <cell r="P6">
            <v>1266.2838178119687</v>
          </cell>
          <cell r="Q6">
            <v>2217.9296337764545</v>
          </cell>
          <cell r="R6">
            <v>2625.8382940701</v>
          </cell>
          <cell r="S6">
            <v>2839.051799830357</v>
          </cell>
          <cell r="T6">
            <v>3005.861473189832</v>
          </cell>
          <cell r="U6">
            <v>3165.59349695356</v>
          </cell>
          <cell r="V6">
            <v>3208.027296759231</v>
          </cell>
          <cell r="W6">
            <v>3865.1862803009344</v>
          </cell>
          <cell r="X6">
            <v>3868.51746180346</v>
          </cell>
          <cell r="Y6">
            <v>3857.3116096277527</v>
          </cell>
          <cell r="Z6">
            <v>3686.5511267098364</v>
          </cell>
        </row>
        <row r="7">
          <cell r="A7" t="str">
            <v>GDP, % change in SDRs</v>
          </cell>
          <cell r="B7" t="str">
            <v>Percentage change</v>
          </cell>
          <cell r="E7" t="str">
            <v>...</v>
          </cell>
          <cell r="F7">
            <v>1.50447685633344</v>
          </cell>
          <cell r="G7">
            <v>6.535827511753453</v>
          </cell>
          <cell r="H7">
            <v>2.5259809970054903</v>
          </cell>
          <cell r="I7">
            <v>-11.563752367293574</v>
          </cell>
          <cell r="J7">
            <v>-3.0349637056283996</v>
          </cell>
          <cell r="K7">
            <v>-6.173231314516329</v>
          </cell>
          <cell r="L7">
            <v>7.473971542163937</v>
          </cell>
          <cell r="M7">
            <v>0.748164441914895</v>
          </cell>
          <cell r="N7">
            <v>3.3631273594639737</v>
          </cell>
          <cell r="O7">
            <v>9.991390580878786</v>
          </cell>
          <cell r="P7">
            <v>25.492467256691697</v>
          </cell>
          <cell r="Q7">
            <v>75.15264765910453</v>
          </cell>
          <cell r="R7">
            <v>18.39141576367787</v>
          </cell>
          <cell r="S7">
            <v>8.11982619957044</v>
          </cell>
          <cell r="T7">
            <v>5.875541734372106</v>
          </cell>
          <cell r="U7">
            <v>5.314018133850325</v>
          </cell>
          <cell r="V7">
            <v>1.3404690098873147</v>
          </cell>
          <cell r="W7">
            <v>20.484831416664377</v>
          </cell>
          <cell r="X7">
            <v>0.08618424212831144</v>
          </cell>
          <cell r="Y7">
            <v>-0.28966787112506154</v>
          </cell>
          <cell r="Z7">
            <v>-4.4269299501679455</v>
          </cell>
        </row>
        <row r="8">
          <cell r="A8" t="str">
            <v>Real GDP growth</v>
          </cell>
          <cell r="B8" t="str">
            <v>Percent</v>
          </cell>
          <cell r="E8">
            <v>-3.0607321275044175</v>
          </cell>
          <cell r="F8">
            <v>9.81980044648365</v>
          </cell>
          <cell r="G8">
            <v>5.818826608746197</v>
          </cell>
          <cell r="H8">
            <v>-4.044696619540423</v>
          </cell>
          <cell r="I8">
            <v>2.777935669895948</v>
          </cell>
          <cell r="J8">
            <v>6.670370534015979</v>
          </cell>
          <cell r="K8">
            <v>1.8503287612906538</v>
          </cell>
          <cell r="L8">
            <v>2.892354819940768</v>
          </cell>
          <cell r="M8">
            <v>1.0969914703764072</v>
          </cell>
          <cell r="N8">
            <v>5.594191199156562</v>
          </cell>
          <cell r="O8">
            <v>5.178605109037004</v>
          </cell>
          <cell r="P8">
            <v>5.444862196966227</v>
          </cell>
          <cell r="Q8">
            <v>19.31095462000354</v>
          </cell>
          <cell r="R8">
            <v>9.60477957288559</v>
          </cell>
          <cell r="S8">
            <v>7.693649966554039</v>
          </cell>
          <cell r="T8">
            <v>5.784899117151454</v>
          </cell>
          <cell r="U8">
            <v>4.529374592490298</v>
          </cell>
          <cell r="V8">
            <v>3.4960345941648763</v>
          </cell>
          <cell r="W8">
            <v>8.480167771465386</v>
          </cell>
          <cell r="X8">
            <v>0.8690241858316572</v>
          </cell>
          <cell r="Y8">
            <v>0.30231851746522764</v>
          </cell>
          <cell r="Z8">
            <v>-1.767795492586699</v>
          </cell>
        </row>
        <row r="9">
          <cell r="A9" t="str">
            <v>Real non-oil GDP growth</v>
          </cell>
          <cell r="B9" t="str">
            <v>Percent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6.6703705340159924</v>
          </cell>
          <cell r="K9">
            <v>1.8503287612906623</v>
          </cell>
          <cell r="L9">
            <v>2.8923548199407403</v>
          </cell>
          <cell r="M9">
            <v>1.0969914703764179</v>
          </cell>
          <cell r="N9">
            <v>5.5941911991565805</v>
          </cell>
          <cell r="O9">
            <v>5.178605109037004</v>
          </cell>
          <cell r="P9">
            <v>5.444862196966227</v>
          </cell>
          <cell r="Q9">
            <v>6.6824175114196915</v>
          </cell>
          <cell r="R9">
            <v>7.829519215505876</v>
          </cell>
          <cell r="S9">
            <v>7.3347454624847375</v>
          </cell>
          <cell r="T9">
            <v>5.738475494197015</v>
          </cell>
          <cell r="U9">
            <v>3.972748222999911</v>
          </cell>
          <cell r="V9">
            <v>4.010645194309803</v>
          </cell>
          <cell r="W9">
            <v>3.156449742775047</v>
          </cell>
          <cell r="X9">
            <v>2.6039804868672523</v>
          </cell>
          <cell r="Y9">
            <v>1.8793954541365343</v>
          </cell>
          <cell r="Z9">
            <v>1.0785260397518037</v>
          </cell>
        </row>
        <row r="10">
          <cell r="A10" t="str">
            <v>GDP deflator, annual %</v>
          </cell>
          <cell r="B10" t="str">
            <v>Percent</v>
          </cell>
          <cell r="E10">
            <v>11.092601379573974</v>
          </cell>
          <cell r="F10">
            <v>2.8419200486520024</v>
          </cell>
          <cell r="G10">
            <v>1.857063705090578</v>
          </cell>
          <cell r="H10">
            <v>12.077063376173204</v>
          </cell>
          <cell r="I10">
            <v>5.299503994678334</v>
          </cell>
          <cell r="J10">
            <v>1.8406680625969507</v>
          </cell>
          <cell r="K10">
            <v>1.334891033767227</v>
          </cell>
          <cell r="L10">
            <v>7.865873023713554</v>
          </cell>
          <cell r="M10">
            <v>7.782195421988547</v>
          </cell>
          <cell r="N10">
            <v>2.4728593425207057</v>
          </cell>
          <cell r="O10">
            <v>11.535920221780827</v>
          </cell>
          <cell r="P10">
            <v>18.856138440383052</v>
          </cell>
          <cell r="Q10">
            <v>44.44091186846324</v>
          </cell>
          <cell r="R10">
            <v>8.253914027545562</v>
          </cell>
          <cell r="S10">
            <v>0.6953356471098848</v>
          </cell>
          <cell r="T10">
            <v>0.28033353447138865</v>
          </cell>
          <cell r="U10">
            <v>0.895699824408136</v>
          </cell>
          <cell r="V10">
            <v>-0.557317357056919</v>
          </cell>
          <cell r="W10">
            <v>12.639564621288347</v>
          </cell>
          <cell r="X10">
            <v>0.6294849304796291</v>
          </cell>
          <cell r="Y10">
            <v>0.818011636464866</v>
          </cell>
          <cell r="Z10">
            <v>-1.3287605967274518</v>
          </cell>
        </row>
        <row r="11">
          <cell r="A11" t="str">
            <v>GDP deflator, 1985=100</v>
          </cell>
          <cell r="B11" t="str">
            <v>Index</v>
          </cell>
          <cell r="E11">
            <v>185.66150960000002</v>
          </cell>
          <cell r="F11">
            <v>190.93786126395239</v>
          </cell>
          <cell r="G11">
            <v>194.48369898476145</v>
          </cell>
          <cell r="H11">
            <v>217.971618567477</v>
          </cell>
          <cell r="I11">
            <v>229.52303320072548</v>
          </cell>
          <cell r="J11">
            <v>233.74779036915504</v>
          </cell>
          <cell r="K11">
            <v>236.8680686644219</v>
          </cell>
          <cell r="L11">
            <v>255.49981017928798</v>
          </cell>
          <cell r="M11">
            <v>275.38330471024994</v>
          </cell>
          <cell r="N11">
            <v>282.19314648851963</v>
          </cell>
          <cell r="O11">
            <v>314.74672273876837</v>
          </cell>
          <cell r="P11">
            <v>374.09580051495914</v>
          </cell>
          <cell r="Q11">
            <v>540.3473855254342</v>
          </cell>
          <cell r="R11">
            <v>584.9471941767937</v>
          </cell>
          <cell r="S11">
            <v>589.014540534674</v>
          </cell>
          <cell r="T11">
            <v>590.6657458147052</v>
          </cell>
          <cell r="U11">
            <v>595.9563378628065</v>
          </cell>
          <cell r="V11">
            <v>592.6349697514164</v>
          </cell>
          <cell r="W11">
            <v>667.5414497214994</v>
          </cell>
          <cell r="X11">
            <v>671.7435225522014</v>
          </cell>
          <cell r="Y11">
            <v>677.2384627338774</v>
          </cell>
          <cell r="Z11">
            <v>668.2395848951869</v>
          </cell>
        </row>
        <row r="12">
          <cell r="A12" t="str">
            <v>CPI, annual</v>
          </cell>
          <cell r="B12" t="str">
            <v>Percent</v>
          </cell>
          <cell r="E12">
            <v>5.381968341362693</v>
          </cell>
          <cell r="F12">
            <v>4.63688610240337</v>
          </cell>
          <cell r="G12">
            <v>5.217825489951311</v>
          </cell>
          <cell r="H12">
            <v>5.065844109621552</v>
          </cell>
          <cell r="I12">
            <v>5.950767841011746</v>
          </cell>
          <cell r="J12">
            <v>1.5</v>
          </cell>
          <cell r="K12">
            <v>6.823093547391164</v>
          </cell>
          <cell r="L12">
            <v>7.668593448940262</v>
          </cell>
          <cell r="M12">
            <v>5.359699355762366</v>
          </cell>
          <cell r="N12">
            <v>5.290870488322708</v>
          </cell>
          <cell r="O12">
            <v>10.421035650911413</v>
          </cell>
          <cell r="P12">
            <v>12.125639152666224</v>
          </cell>
          <cell r="Q12">
            <v>6.4616745680663445</v>
          </cell>
          <cell r="R12">
            <v>4.694820963377566</v>
          </cell>
          <cell r="S12">
            <v>3.4990546842131875</v>
          </cell>
          <cell r="T12">
            <v>3.4990546842131875</v>
          </cell>
          <cell r="U12">
            <v>3.4990546842131875</v>
          </cell>
          <cell r="V12">
            <v>3.4990546842131875</v>
          </cell>
          <cell r="W12">
            <v>3.4990546842131875</v>
          </cell>
          <cell r="X12">
            <v>3.4990546842131875</v>
          </cell>
          <cell r="Y12">
            <v>3.4990546842131875</v>
          </cell>
          <cell r="Z12">
            <v>3.4990546842131875</v>
          </cell>
        </row>
        <row r="13">
          <cell r="A13" t="str">
            <v>Growth in all trading partner countries (from GEE)</v>
          </cell>
          <cell r="B13" t="str">
            <v>Percent</v>
          </cell>
          <cell r="E13">
            <v>2.273647337407758</v>
          </cell>
          <cell r="F13">
            <v>2.3578975902731836</v>
          </cell>
          <cell r="G13">
            <v>1.8069795173880188</v>
          </cell>
          <cell r="H13">
            <v>2.669743202525643</v>
          </cell>
          <cell r="I13">
            <v>2.434614593281914</v>
          </cell>
          <cell r="J13">
            <v>2.6333751018738916</v>
          </cell>
          <cell r="K13">
            <v>3.7379334454919366</v>
          </cell>
          <cell r="L13">
            <v>1.8393173816040997</v>
          </cell>
          <cell r="M13">
            <v>1.079973388128086</v>
          </cell>
          <cell r="N13">
            <v>1.1045160291978107</v>
          </cell>
          <cell r="O13">
            <v>2.147243655244546</v>
          </cell>
          <cell r="P13">
            <v>1.652980811041882</v>
          </cell>
          <cell r="Q13">
            <v>2.1842788853790873</v>
          </cell>
          <cell r="R13">
            <v>2.0494962789116666</v>
          </cell>
          <cell r="S13">
            <v>2.13838761046925</v>
          </cell>
          <cell r="T13">
            <v>2.2185485751930134</v>
          </cell>
          <cell r="U13">
            <v>2.175245093921152</v>
          </cell>
          <cell r="V13">
            <v>1.8935757673789189</v>
          </cell>
          <cell r="W13">
            <v>1.8935757673789189</v>
          </cell>
          <cell r="X13">
            <v>1.8935757673789189</v>
          </cell>
          <cell r="Y13">
            <v>1.8935757673789189</v>
          </cell>
          <cell r="Z13">
            <v>1.8935757673789189</v>
          </cell>
        </row>
        <row r="14">
          <cell r="A14" t="str">
            <v>International Interest Rates (6 month US$ libor - period average)</v>
          </cell>
          <cell r="B14" t="str">
            <v>Percent</v>
          </cell>
          <cell r="E14">
            <v>5.071141666666667</v>
          </cell>
          <cell r="F14">
            <v>6.099780833333334</v>
          </cell>
          <cell r="G14">
            <v>5.5903591666666665</v>
          </cell>
          <cell r="H14">
            <v>5.858522499999999</v>
          </cell>
          <cell r="I14">
            <v>5.564228333333333</v>
          </cell>
          <cell r="J14">
            <v>5.5283730366666655</v>
          </cell>
          <cell r="K14">
            <v>6.649486124166666</v>
          </cell>
          <cell r="L14">
            <v>3.7277225</v>
          </cell>
          <cell r="M14">
            <v>1.8747516666666668</v>
          </cell>
          <cell r="N14">
            <v>1.2297008333333335</v>
          </cell>
          <cell r="O14">
            <v>1.791845</v>
          </cell>
          <cell r="P14">
            <v>3.763065</v>
          </cell>
          <cell r="Q14">
            <v>5.047441666666668</v>
          </cell>
          <cell r="R14">
            <v>5.123150000000001</v>
          </cell>
          <cell r="S14">
            <v>5.120275000000001</v>
          </cell>
          <cell r="T14">
            <v>5.1169</v>
          </cell>
          <cell r="U14">
            <v>5.1169</v>
          </cell>
          <cell r="V14">
            <v>5.1169</v>
          </cell>
          <cell r="W14">
            <v>5.1169</v>
          </cell>
          <cell r="X14">
            <v>5.1169</v>
          </cell>
          <cell r="Y14">
            <v>5.1169</v>
          </cell>
          <cell r="Z14">
            <v>5.1169</v>
          </cell>
        </row>
        <row r="15">
          <cell r="A15" t="str">
            <v> Total investment</v>
          </cell>
          <cell r="B15" t="str">
            <v>% of GDP</v>
          </cell>
          <cell r="E15">
            <v>49.09900223241826</v>
          </cell>
          <cell r="F15">
            <v>20.377329556946123</v>
          </cell>
          <cell r="G15">
            <v>-23.762592639799983</v>
          </cell>
          <cell r="H15">
            <v>15.139749400932914</v>
          </cell>
          <cell r="I15">
            <v>19.02000735549545</v>
          </cell>
          <cell r="J15">
            <v>12.047373169433438</v>
          </cell>
          <cell r="K15">
            <v>18.33280349647852</v>
          </cell>
          <cell r="L15">
            <v>18.363543091356814</v>
          </cell>
          <cell r="M15">
            <v>18.851844495517046</v>
          </cell>
          <cell r="N15">
            <v>20.72806163620917</v>
          </cell>
          <cell r="O15">
            <v>22.47817022631395</v>
          </cell>
          <cell r="P15">
            <v>18.76987792564215</v>
          </cell>
          <cell r="Q15">
            <v>14.016344446901272</v>
          </cell>
          <cell r="R15">
            <v>13.662248172988146</v>
          </cell>
          <cell r="S15">
            <v>14.027519300290148</v>
          </cell>
          <cell r="T15">
            <v>13.960682555198538</v>
          </cell>
          <cell r="U15">
            <v>13.906558966974348</v>
          </cell>
          <cell r="V15">
            <v>14.145760279627673</v>
          </cell>
          <cell r="W15">
            <v>12.863305274209665</v>
          </cell>
          <cell r="X15">
            <v>12.319379735559114</v>
          </cell>
          <cell r="Y15">
            <v>12.482475003233173</v>
          </cell>
          <cell r="Z15">
            <v>13.291133808507478</v>
          </cell>
        </row>
        <row r="16">
          <cell r="A16" t="str">
            <v> Public investm. excl.SNIM</v>
          </cell>
          <cell r="B16" t="str">
            <v>% of GDP</v>
          </cell>
          <cell r="E16">
            <v>5.736399490614786</v>
          </cell>
          <cell r="F16">
            <v>5.244856975978536</v>
          </cell>
          <cell r="G16">
            <v>5.548985925268367</v>
          </cell>
          <cell r="H16">
            <v>5.679580696783955</v>
          </cell>
          <cell r="I16">
            <v>7.321657440509105</v>
          </cell>
          <cell r="J16">
            <v>6.535239514363317</v>
          </cell>
          <cell r="K16">
            <v>9.867892197278328</v>
          </cell>
          <cell r="L16">
            <v>11.589249315797943</v>
          </cell>
          <cell r="M16">
            <v>12.673586356967856</v>
          </cell>
          <cell r="N16">
            <v>14.42876826401948</v>
          </cell>
          <cell r="O16">
            <v>14.864691173495965</v>
          </cell>
          <cell r="P16">
            <v>10.47900109053887</v>
          </cell>
          <cell r="Q16">
            <v>8.369463932438254</v>
          </cell>
          <cell r="R16">
            <v>8.02770437698607</v>
          </cell>
          <cell r="S16">
            <v>8.378196523492674</v>
          </cell>
          <cell r="T16">
            <v>8.25723285122034</v>
          </cell>
          <cell r="U16">
            <v>8.171882542433163</v>
          </cell>
          <cell r="V16">
            <v>8.256840455399246</v>
          </cell>
          <cell r="W16">
            <v>7.3560852835260935</v>
          </cell>
          <cell r="X16">
            <v>6.574343810536561</v>
          </cell>
          <cell r="Y16">
            <v>6.501208321096444</v>
          </cell>
          <cell r="Z16">
            <v>6.8531784806826685</v>
          </cell>
        </row>
        <row r="17">
          <cell r="A17" t="str">
            <v> SNIM investment</v>
          </cell>
          <cell r="B17" t="str">
            <v>% of GDP</v>
          </cell>
          <cell r="E17">
            <v>3.1378088148960916</v>
          </cell>
          <cell r="F17">
            <v>3.2055411427167932</v>
          </cell>
          <cell r="G17">
            <v>4.439229557316106</v>
          </cell>
          <cell r="H17">
            <v>2.6833732985661727</v>
          </cell>
          <cell r="I17">
            <v>2.026312640663181</v>
          </cell>
          <cell r="J17">
            <v>1.8222149425455705</v>
          </cell>
          <cell r="K17">
            <v>4.575928647586077</v>
          </cell>
          <cell r="L17">
            <v>2.241295750429388</v>
          </cell>
          <cell r="M17">
            <v>1.2098372085006022</v>
          </cell>
          <cell r="N17">
            <v>1.033491074108894</v>
          </cell>
          <cell r="O17">
            <v>0.9162160763249964</v>
          </cell>
          <cell r="P17">
            <v>0.7749197564597325</v>
          </cell>
          <cell r="Q17">
            <v>0.4721451037491721</v>
          </cell>
          <cell r="R17">
            <v>0.41782237054227056</v>
          </cell>
          <cell r="S17">
            <v>0.4238233926683709</v>
          </cell>
          <cell r="T17">
            <v>0.4394790356021799</v>
          </cell>
          <cell r="U17">
            <v>0.44025798987171827</v>
          </cell>
          <cell r="V17">
            <v>0.4316452705239643</v>
          </cell>
          <cell r="W17">
            <v>0.5142690243256819</v>
          </cell>
          <cell r="X17">
            <v>0.5030940888147615</v>
          </cell>
          <cell r="Y17">
            <v>0.4920637501085638</v>
          </cell>
          <cell r="Z17">
            <v>0.4797005990665095</v>
          </cell>
        </row>
        <row r="18">
          <cell r="A18" t="str">
            <v> Private Investment</v>
          </cell>
          <cell r="B18" t="str">
            <v>% of GDP</v>
          </cell>
          <cell r="E18">
            <v>40.22479392690738</v>
          </cell>
          <cell r="F18">
            <v>11.926931438250794</v>
          </cell>
          <cell r="G18">
            <v>-33.750808122384456</v>
          </cell>
          <cell r="H18">
            <v>6.776795405582788</v>
          </cell>
          <cell r="I18">
            <v>9.672037274323168</v>
          </cell>
          <cell r="J18">
            <v>3.6899187125245496</v>
          </cell>
          <cell r="K18">
            <v>3.8889826516141133</v>
          </cell>
          <cell r="L18">
            <v>4.5329980251294835</v>
          </cell>
          <cell r="M18">
            <v>4.968420930048587</v>
          </cell>
          <cell r="N18">
            <v>5.265802298080794</v>
          </cell>
          <cell r="O18">
            <v>6.69726297649299</v>
          </cell>
          <cell r="P18">
            <v>7.515957078643547</v>
          </cell>
          <cell r="Q18">
            <v>5.174735410713844</v>
          </cell>
          <cell r="R18">
            <v>5.216721425459806</v>
          </cell>
          <cell r="S18">
            <v>5.225499384129104</v>
          </cell>
          <cell r="T18">
            <v>5.263970668376017</v>
          </cell>
          <cell r="U18">
            <v>5.294418434669466</v>
          </cell>
          <cell r="V18">
            <v>5.457274553704463</v>
          </cell>
          <cell r="W18">
            <v>4.992950966357891</v>
          </cell>
          <cell r="X18">
            <v>5.24194183620779</v>
          </cell>
          <cell r="Y18">
            <v>5.4892029320281654</v>
          </cell>
          <cell r="Z18">
            <v>5.9582547287583</v>
          </cell>
        </row>
        <row r="20">
          <cell r="A20" t="str">
            <v>Current Account</v>
          </cell>
        </row>
        <row r="21">
          <cell r="A21" t="str">
            <v>Exports</v>
          </cell>
        </row>
        <row r="22">
          <cell r="A22" t="str">
            <v>Volumes</v>
          </cell>
        </row>
        <row r="23">
          <cell r="A23" t="str">
            <v>Ferrous ores (annual volume growth)</v>
          </cell>
          <cell r="B23" t="str">
            <v>Percentage change</v>
          </cell>
          <cell r="F23">
            <v>11.298708737864072</v>
          </cell>
          <cell r="G23">
            <v>-2.667692042240566</v>
          </cell>
          <cell r="H23">
            <v>4.75763959846025</v>
          </cell>
          <cell r="I23">
            <v>-2.4570007333513444</v>
          </cell>
          <cell r="J23">
            <v>-3.154028246887941</v>
          </cell>
          <cell r="K23">
            <v>0.24813439594277842</v>
          </cell>
          <cell r="L23">
            <v>-8.817154391128202</v>
          </cell>
          <cell r="M23">
            <v>3.888543723602189</v>
          </cell>
          <cell r="N23">
            <v>-8.187058042535122</v>
          </cell>
          <cell r="O23">
            <v>17.724848489632826</v>
          </cell>
          <cell r="P23">
            <v>-6.298265326784813</v>
          </cell>
          <cell r="Q23">
            <v>4.519774011299438</v>
          </cell>
          <cell r="R23">
            <v>8.108108108108114</v>
          </cell>
          <cell r="S23">
            <v>8.333333333333325</v>
          </cell>
          <cell r="T23">
            <v>3.8461538461538547</v>
          </cell>
          <cell r="U23">
            <v>3.703703703703698</v>
          </cell>
          <cell r="V23">
            <v>7.14285714285714</v>
          </cell>
          <cell r="W23">
            <v>3.3333333333333437</v>
          </cell>
          <cell r="X23">
            <v>3.2258064516129004</v>
          </cell>
          <cell r="Y23">
            <v>0</v>
          </cell>
          <cell r="Z23">
            <v>0</v>
          </cell>
        </row>
        <row r="24">
          <cell r="A24" t="str">
            <v>Ferrous ores (annual volume of exports)</v>
          </cell>
          <cell r="B24" t="str">
            <v>Volume</v>
          </cell>
          <cell r="E24">
            <v>10.3</v>
          </cell>
          <cell r="F24">
            <v>11.463767</v>
          </cell>
          <cell r="G24">
            <v>11.157949</v>
          </cell>
          <cell r="H24">
            <v>11.688804000000001</v>
          </cell>
          <cell r="I24">
            <v>11.40161</v>
          </cell>
          <cell r="J24">
            <v>11.042</v>
          </cell>
          <cell r="K24">
            <v>11.069399</v>
          </cell>
          <cell r="L24">
            <v>10.093392999999999</v>
          </cell>
          <cell r="M24">
            <v>10.485879</v>
          </cell>
          <cell r="N24">
            <v>9.627393999999999</v>
          </cell>
          <cell r="O24">
            <v>11.333835</v>
          </cell>
          <cell r="P24">
            <v>10.62</v>
          </cell>
          <cell r="Q24">
            <v>11.1</v>
          </cell>
          <cell r="R24">
            <v>12</v>
          </cell>
          <cell r="S24">
            <v>13</v>
          </cell>
          <cell r="T24">
            <v>13.5</v>
          </cell>
          <cell r="U24">
            <v>14</v>
          </cell>
          <cell r="V24">
            <v>15</v>
          </cell>
          <cell r="W24">
            <v>15.5</v>
          </cell>
          <cell r="X24">
            <v>16</v>
          </cell>
          <cell r="Y24">
            <v>16</v>
          </cell>
          <cell r="Z24">
            <v>16</v>
          </cell>
        </row>
        <row r="25">
          <cell r="A25" t="str">
            <v>Fish (annual growth rates in percent)</v>
          </cell>
        </row>
        <row r="26">
          <cell r="A26" t="str">
            <v>  Pelagic</v>
          </cell>
          <cell r="B26" t="str">
            <v>Percentage change</v>
          </cell>
          <cell r="F26">
            <v>78.125</v>
          </cell>
          <cell r="G26">
            <v>28.030303030303028</v>
          </cell>
          <cell r="H26">
            <v>-48.08470881345376</v>
          </cell>
          <cell r="I26">
            <v>-9.178164367126563</v>
          </cell>
          <cell r="J26">
            <v>12.615587846763532</v>
          </cell>
          <cell r="K26">
            <v>-8.035190615835774</v>
          </cell>
          <cell r="L26">
            <v>-32.71683673469388</v>
          </cell>
          <cell r="M26">
            <v>-38.76777251184834</v>
          </cell>
          <cell r="N26">
            <v>-23.529411764705877</v>
          </cell>
          <cell r="O26">
            <v>-13.765182186234814</v>
          </cell>
          <cell r="P26">
            <v>53.990610328638475</v>
          </cell>
          <cell r="Q26">
            <v>7</v>
          </cell>
          <cell r="R26">
            <v>2</v>
          </cell>
          <cell r="S26">
            <v>2</v>
          </cell>
          <cell r="T26">
            <v>2</v>
          </cell>
          <cell r="U26">
            <v>2</v>
          </cell>
          <cell r="V26">
            <v>2</v>
          </cell>
          <cell r="W26">
            <v>2</v>
          </cell>
          <cell r="X26">
            <v>2</v>
          </cell>
          <cell r="Y26">
            <v>2</v>
          </cell>
          <cell r="Z26">
            <v>2</v>
          </cell>
        </row>
        <row r="27">
          <cell r="A27" t="str">
            <v>  Desmersal</v>
          </cell>
          <cell r="B27" t="str">
            <v>Percentage change</v>
          </cell>
          <cell r="F27">
            <v>-16.831683168316825</v>
          </cell>
          <cell r="G27">
            <v>52.38095238095237</v>
          </cell>
          <cell r="H27">
            <v>-27.34375</v>
          </cell>
          <cell r="I27">
            <v>-21.505376344086024</v>
          </cell>
          <cell r="J27">
            <v>-19.17808219178081</v>
          </cell>
          <cell r="K27">
            <v>45.76271186440677</v>
          </cell>
          <cell r="L27">
            <v>23.25581395348837</v>
          </cell>
          <cell r="M27">
            <v>-0.9433962264150941</v>
          </cell>
          <cell r="N27">
            <v>-26.66666666666666</v>
          </cell>
          <cell r="O27">
            <v>2.5974025974025983</v>
          </cell>
          <cell r="P27">
            <v>-10.126582278481022</v>
          </cell>
          <cell r="Q27">
            <v>7</v>
          </cell>
          <cell r="R27">
            <v>4.805871938805791</v>
          </cell>
          <cell r="S27">
            <v>2.288228626389801</v>
          </cell>
          <cell r="T27">
            <v>2.219783719541434</v>
          </cell>
          <cell r="U27">
            <v>2.3171797820728224</v>
          </cell>
          <cell r="V27">
            <v>2.4032619776222086</v>
          </cell>
          <cell r="W27">
            <v>3</v>
          </cell>
          <cell r="X27">
            <v>3</v>
          </cell>
          <cell r="Y27">
            <v>3</v>
          </cell>
          <cell r="Z27">
            <v>3</v>
          </cell>
        </row>
        <row r="28">
          <cell r="A28" t="str">
            <v>  Cephalophodes</v>
          </cell>
          <cell r="B28" t="str">
            <v>Percentage change</v>
          </cell>
          <cell r="F28">
            <v>-12.631578947368416</v>
          </cell>
          <cell r="G28">
            <v>-15.361445783132533</v>
          </cell>
          <cell r="H28">
            <v>-16.37010676156584</v>
          </cell>
          <cell r="I28">
            <v>-17.872340425531906</v>
          </cell>
          <cell r="J28">
            <v>35.75129533678756</v>
          </cell>
          <cell r="K28">
            <v>5.725190839694649</v>
          </cell>
          <cell r="L28">
            <v>18.411552346570392</v>
          </cell>
          <cell r="M28">
            <v>-26.21951219512195</v>
          </cell>
          <cell r="N28">
            <v>-16.942148760330568</v>
          </cell>
          <cell r="O28">
            <v>25.373134328358194</v>
          </cell>
          <cell r="P28">
            <v>2.777777777777768</v>
          </cell>
          <cell r="Q28">
            <v>8.118324741648442</v>
          </cell>
          <cell r="R28">
            <v>4.805871938805791</v>
          </cell>
          <cell r="S28">
            <v>2.288228626389801</v>
          </cell>
          <cell r="T28">
            <v>2.219783719541434</v>
          </cell>
          <cell r="U28">
            <v>2.3171797820728224</v>
          </cell>
          <cell r="V28">
            <v>2.4032619776222086</v>
          </cell>
          <cell r="W28">
            <v>3</v>
          </cell>
          <cell r="X28">
            <v>3</v>
          </cell>
          <cell r="Y28">
            <v>3</v>
          </cell>
          <cell r="Z28">
            <v>3</v>
          </cell>
        </row>
        <row r="29">
          <cell r="A29" t="str">
            <v>  Crustaces</v>
          </cell>
          <cell r="B29" t="str">
            <v>Percentage change</v>
          </cell>
          <cell r="F29" t="e">
            <v>#DIV/0!</v>
          </cell>
          <cell r="G29">
            <v>199.99999999999994</v>
          </cell>
          <cell r="H29">
            <v>100</v>
          </cell>
          <cell r="I29">
            <v>-33.33333333333333</v>
          </cell>
          <cell r="J29">
            <v>0</v>
          </cell>
          <cell r="K29">
            <v>100</v>
          </cell>
          <cell r="L29">
            <v>62.5</v>
          </cell>
          <cell r="M29">
            <v>15.384615384615374</v>
          </cell>
          <cell r="N29">
            <v>13.33333333333333</v>
          </cell>
          <cell r="O29">
            <v>-35.29411764705882</v>
          </cell>
          <cell r="P29">
            <v>-18.181818181818187</v>
          </cell>
          <cell r="Q29">
            <v>7</v>
          </cell>
          <cell r="R29">
            <v>4.805871938805791</v>
          </cell>
          <cell r="S29">
            <v>2.288228626389801</v>
          </cell>
          <cell r="T29">
            <v>2.219783719541434</v>
          </cell>
          <cell r="U29">
            <v>2.3171797820728224</v>
          </cell>
          <cell r="V29">
            <v>2.4032619776222086</v>
          </cell>
          <cell r="W29">
            <v>3</v>
          </cell>
          <cell r="X29">
            <v>3</v>
          </cell>
          <cell r="Y29">
            <v>3</v>
          </cell>
          <cell r="Z29">
            <v>3</v>
          </cell>
        </row>
        <row r="30">
          <cell r="A30" t="str">
            <v>   Artisanal </v>
          </cell>
          <cell r="B30" t="str">
            <v>Percentage change</v>
          </cell>
          <cell r="J30">
            <v>5.1516666666666655</v>
          </cell>
          <cell r="K30">
            <v>-14.41357193049192</v>
          </cell>
          <cell r="L30">
            <v>-12.440120499777773</v>
          </cell>
          <cell r="M30">
            <v>-33.84658770445572</v>
          </cell>
          <cell r="N30">
            <v>-11.842441810896077</v>
          </cell>
          <cell r="O30">
            <v>40.23210831721469</v>
          </cell>
          <cell r="P30">
            <v>248.27586206896552</v>
          </cell>
          <cell r="Q30">
            <v>-18.641861474209463</v>
          </cell>
          <cell r="R30">
            <v>5</v>
          </cell>
          <cell r="S30">
            <v>3</v>
          </cell>
          <cell r="T30">
            <v>3</v>
          </cell>
          <cell r="U30">
            <v>3</v>
          </cell>
          <cell r="V30">
            <v>3</v>
          </cell>
          <cell r="W30">
            <v>3</v>
          </cell>
          <cell r="X30">
            <v>3</v>
          </cell>
          <cell r="Y30">
            <v>3</v>
          </cell>
          <cell r="Z30">
            <v>3</v>
          </cell>
        </row>
        <row r="31">
          <cell r="A31" t="str">
            <v>Copper (annual volume of production)</v>
          </cell>
          <cell r="B31" t="str">
            <v>Thousands of tonnes</v>
          </cell>
          <cell r="Q31">
            <v>15</v>
          </cell>
          <cell r="R31">
            <v>30</v>
          </cell>
          <cell r="S31">
            <v>30</v>
          </cell>
          <cell r="T31">
            <v>30</v>
          </cell>
          <cell r="U31">
            <v>30</v>
          </cell>
          <cell r="V31">
            <v>27</v>
          </cell>
          <cell r="W31">
            <v>21.6</v>
          </cell>
          <cell r="X31">
            <v>15.12</v>
          </cell>
          <cell r="Y31">
            <v>9.072</v>
          </cell>
          <cell r="Z31">
            <v>5.443199999999999</v>
          </cell>
        </row>
        <row r="32">
          <cell r="A32" t="str">
            <v>Gold (annual volume of production)</v>
          </cell>
          <cell r="B32" t="str">
            <v>Thousands of tonnes</v>
          </cell>
          <cell r="Q32">
            <v>0.001</v>
          </cell>
          <cell r="R32">
            <v>0.004</v>
          </cell>
          <cell r="S32">
            <v>0.006</v>
          </cell>
          <cell r="T32">
            <v>0.006</v>
          </cell>
          <cell r="U32">
            <v>0.006</v>
          </cell>
          <cell r="V32">
            <v>0.006</v>
          </cell>
          <cell r="W32">
            <v>0.006</v>
          </cell>
          <cell r="X32">
            <v>0.006</v>
          </cell>
          <cell r="Y32">
            <v>0.006</v>
          </cell>
          <cell r="Z32">
            <v>0.0052</v>
          </cell>
        </row>
        <row r="33">
          <cell r="A33" t="str">
            <v>   Gold (annual volume of production)-Tasiast project</v>
          </cell>
          <cell r="B33" t="str">
            <v>Thousands of tonnes</v>
          </cell>
          <cell r="Q33">
            <v>0</v>
          </cell>
          <cell r="R33">
            <v>0.002</v>
          </cell>
          <cell r="S33">
            <v>0.004</v>
          </cell>
          <cell r="T33">
            <v>0.004</v>
          </cell>
          <cell r="U33">
            <v>0.004</v>
          </cell>
          <cell r="V33">
            <v>0.004</v>
          </cell>
          <cell r="W33">
            <v>0.004</v>
          </cell>
          <cell r="X33">
            <v>0.004</v>
          </cell>
          <cell r="Y33">
            <v>0.004</v>
          </cell>
          <cell r="Z33">
            <v>0.0032</v>
          </cell>
        </row>
        <row r="34">
          <cell r="A34" t="str">
            <v>   Gold (annual volume of production) Guelb moghrein</v>
          </cell>
          <cell r="B34" t="str">
            <v>Thousands of tonnes</v>
          </cell>
          <cell r="Q34">
            <v>0.001</v>
          </cell>
          <cell r="R34">
            <v>0.002</v>
          </cell>
          <cell r="S34">
            <v>0.002</v>
          </cell>
          <cell r="T34">
            <v>0.002</v>
          </cell>
          <cell r="U34">
            <v>0.002</v>
          </cell>
          <cell r="V34">
            <v>0.002</v>
          </cell>
          <cell r="W34">
            <v>0.002</v>
          </cell>
          <cell r="X34">
            <v>0.002</v>
          </cell>
          <cell r="Y34">
            <v>0.002</v>
          </cell>
          <cell r="Z34">
            <v>0.002</v>
          </cell>
        </row>
        <row r="36">
          <cell r="A36" t="str">
            <v>Non-traditional exports</v>
          </cell>
        </row>
        <row r="37">
          <cell r="A37" t="str">
            <v>Growth rate in Values</v>
          </cell>
          <cell r="B37" t="str">
            <v>Percent</v>
          </cell>
          <cell r="F37">
            <v>11.860647217164711</v>
          </cell>
          <cell r="G37">
            <v>-6.660094846201837</v>
          </cell>
          <cell r="H37">
            <v>26.417855501782906</v>
          </cell>
          <cell r="I37">
            <v>14.6557702051328</v>
          </cell>
          <cell r="J37">
            <v>0.8297983601714298</v>
          </cell>
          <cell r="K37">
            <v>-41.09924132913847</v>
          </cell>
          <cell r="L37">
            <v>-3.2142131219503933</v>
          </cell>
          <cell r="M37">
            <v>26.51115838106548</v>
          </cell>
          <cell r="N37">
            <v>5.83569852285899</v>
          </cell>
          <cell r="O37">
            <v>61.246393997991966</v>
          </cell>
          <cell r="P37">
            <v>10</v>
          </cell>
          <cell r="Q37">
            <v>3</v>
          </cell>
          <cell r="R37">
            <v>10</v>
          </cell>
          <cell r="S37">
            <v>10</v>
          </cell>
          <cell r="T37">
            <v>10</v>
          </cell>
          <cell r="U37">
            <v>10</v>
          </cell>
          <cell r="V37">
            <v>2</v>
          </cell>
          <cell r="W37">
            <v>2</v>
          </cell>
          <cell r="X37">
            <v>2</v>
          </cell>
          <cell r="Y37">
            <v>2</v>
          </cell>
          <cell r="Z37">
            <v>2</v>
          </cell>
        </row>
        <row r="40">
          <cell r="A40" t="str">
            <v>Iron ore (WEO) </v>
          </cell>
          <cell r="B40" t="str">
            <v>USD per tonne</v>
          </cell>
          <cell r="K40">
            <v>28.79</v>
          </cell>
          <cell r="L40">
            <v>29.913555555555554</v>
          </cell>
          <cell r="M40">
            <v>29.33</v>
          </cell>
          <cell r="N40">
            <v>31.95</v>
          </cell>
          <cell r="O40">
            <v>37.9</v>
          </cell>
          <cell r="P40">
            <v>65</v>
          </cell>
          <cell r="Q40">
            <v>72</v>
          </cell>
          <cell r="R40">
            <v>72</v>
          </cell>
          <cell r="S40">
            <v>65</v>
          </cell>
          <cell r="T40">
            <v>60</v>
          </cell>
          <cell r="U40">
            <v>50</v>
          </cell>
          <cell r="V40">
            <v>40</v>
          </cell>
          <cell r="W40">
            <v>41</v>
          </cell>
          <cell r="X40">
            <v>42.025</v>
          </cell>
          <cell r="Y40">
            <v>43.075624999999995</v>
          </cell>
          <cell r="Z40">
            <v>44.15251562499999</v>
          </cell>
        </row>
        <row r="41">
          <cell r="A41" t="str">
            <v>Iron ore (WEO) </v>
          </cell>
          <cell r="B41" t="str">
            <v>percent change</v>
          </cell>
          <cell r="M41">
            <v>-1.9508063976940937</v>
          </cell>
          <cell r="N41">
            <v>8.932833276508688</v>
          </cell>
          <cell r="O41">
            <v>18.62284820031299</v>
          </cell>
          <cell r="P41">
            <v>71.50395778364116</v>
          </cell>
          <cell r="Q41">
            <v>10.769230769230775</v>
          </cell>
          <cell r="R41">
            <v>0</v>
          </cell>
          <cell r="S41">
            <v>-9.722222222222221</v>
          </cell>
          <cell r="T41">
            <v>-7.692307692307687</v>
          </cell>
          <cell r="U41">
            <v>-16.666666666666664</v>
          </cell>
          <cell r="V41">
            <v>-19.999999999999996</v>
          </cell>
          <cell r="W41">
            <v>2.499999999999991</v>
          </cell>
          <cell r="X41">
            <v>2.499999999999991</v>
          </cell>
          <cell r="Y41">
            <v>2.499999999999991</v>
          </cell>
          <cell r="Z41">
            <v>2.499999999999991</v>
          </cell>
        </row>
        <row r="42">
          <cell r="A42" t="str">
            <v>SNIM Projection (used in projections)</v>
          </cell>
          <cell r="B42" t="str">
            <v>USD per tonne</v>
          </cell>
          <cell r="M42">
            <v>16.4</v>
          </cell>
          <cell r="N42">
            <v>17.02433701165653</v>
          </cell>
          <cell r="O42">
            <v>20.9212112817859</v>
          </cell>
          <cell r="P42">
            <v>36.60254469553068</v>
          </cell>
          <cell r="Q42">
            <v>42.11675675675677</v>
          </cell>
          <cell r="R42">
            <v>42.11675675675677</v>
          </cell>
          <cell r="S42">
            <v>38.36329579579581</v>
          </cell>
          <cell r="T42">
            <v>35.65819160506662</v>
          </cell>
          <cell r="U42">
            <v>30.21041233207033</v>
          </cell>
          <cell r="V42">
            <v>24.671836737857436</v>
          </cell>
          <cell r="W42">
            <v>25.237232996433335</v>
          </cell>
          <cell r="X42">
            <v>25.815586252601594</v>
          </cell>
          <cell r="Y42">
            <v>26.407193437557044</v>
          </cell>
          <cell r="Z42">
            <v>27.012358287167725</v>
          </cell>
        </row>
        <row r="43">
          <cell r="B43" t="str">
            <v>Percentage change</v>
          </cell>
          <cell r="M43">
            <v>-2.3</v>
          </cell>
          <cell r="N43">
            <v>0.038069329979056876</v>
          </cell>
          <cell r="O43">
            <v>0.22890020724220794</v>
          </cell>
          <cell r="P43">
            <v>0.7495423282397142</v>
          </cell>
          <cell r="Q43">
            <v>0.15065105738124807</v>
          </cell>
          <cell r="R43">
            <v>0</v>
          </cell>
          <cell r="S43">
            <v>-0.08912037037037046</v>
          </cell>
          <cell r="T43">
            <v>-0.07051282051282037</v>
          </cell>
          <cell r="U43">
            <v>-0.1527777777777778</v>
          </cell>
          <cell r="V43">
            <v>-0.18333333333333335</v>
          </cell>
          <cell r="W43">
            <v>0.022916666666666696</v>
          </cell>
          <cell r="X43">
            <v>0.022916666666666474</v>
          </cell>
          <cell r="Y43">
            <v>0.022916666666666474</v>
          </cell>
          <cell r="Z43">
            <v>0.022916666666666696</v>
          </cell>
        </row>
        <row r="44">
          <cell r="A44" t="str">
            <v>Iron ores (WEO for proj.), or SNIM assumption</v>
          </cell>
          <cell r="B44" t="str">
            <v>Percentage change</v>
          </cell>
          <cell r="E44" t="str">
            <v>...</v>
          </cell>
          <cell r="F44" t="str">
            <v>...</v>
          </cell>
          <cell r="G44" t="str">
            <v>...</v>
          </cell>
          <cell r="H44">
            <v>1.9032996773154398</v>
          </cell>
          <cell r="I44">
            <v>6.884823089106495</v>
          </cell>
          <cell r="J44">
            <v>-12</v>
          </cell>
          <cell r="K44">
            <v>3.0674846625766916</v>
          </cell>
          <cell r="L44">
            <v>0.8361207294485862</v>
          </cell>
          <cell r="M44">
            <v>-2</v>
          </cell>
          <cell r="N44">
            <v>7.4</v>
          </cell>
          <cell r="O44">
            <v>20.3</v>
          </cell>
          <cell r="P44">
            <v>29</v>
          </cell>
          <cell r="Q44">
            <v>10.769230769230775</v>
          </cell>
          <cell r="R44">
            <v>0</v>
          </cell>
          <cell r="S44">
            <v>-9.722222222222221</v>
          </cell>
          <cell r="T44">
            <v>-7.692307692307687</v>
          </cell>
          <cell r="U44">
            <v>-16.666666666666664</v>
          </cell>
          <cell r="V44">
            <v>-19.999999999999996</v>
          </cell>
          <cell r="W44">
            <v>2.499999999999991</v>
          </cell>
          <cell r="X44">
            <v>2.499999999999991</v>
          </cell>
          <cell r="Y44">
            <v>2.499999999999991</v>
          </cell>
          <cell r="Z44">
            <v>2.499999999999991</v>
          </cell>
        </row>
        <row r="45">
          <cell r="A45" t="str">
            <v>Fish (staff)</v>
          </cell>
          <cell r="B45" t="str">
            <v>Percentage change</v>
          </cell>
          <cell r="E45" t="str">
            <v> </v>
          </cell>
        </row>
        <row r="46">
          <cell r="A46" t="str">
            <v>  Cephalophodes</v>
          </cell>
          <cell r="B46" t="str">
            <v>Percentage change</v>
          </cell>
          <cell r="E46" t="str">
            <v>...</v>
          </cell>
          <cell r="F46">
            <v>29.942820674250292</v>
          </cell>
          <cell r="G46">
            <v>4.144359228660055</v>
          </cell>
          <cell r="H46">
            <v>0.07305268925212882</v>
          </cell>
          <cell r="I46">
            <v>-24.54939993800097</v>
          </cell>
          <cell r="J46">
            <v>-20.645959463016585</v>
          </cell>
          <cell r="K46">
            <v>-13.044925278616237</v>
          </cell>
          <cell r="L46">
            <v>9.739537332699232</v>
          </cell>
          <cell r="M46">
            <v>39.314217887734415</v>
          </cell>
          <cell r="N46">
            <v>22.2811905021296</v>
          </cell>
          <cell r="O46">
            <v>13.173462403441881</v>
          </cell>
          <cell r="P46">
            <v>-44.19161535376411</v>
          </cell>
          <cell r="Q46">
            <v>3</v>
          </cell>
          <cell r="R46">
            <v>3</v>
          </cell>
          <cell r="S46">
            <v>3</v>
          </cell>
          <cell r="T46">
            <v>2.7</v>
          </cell>
          <cell r="U46">
            <v>2.43</v>
          </cell>
          <cell r="V46">
            <v>2.1870000000000003</v>
          </cell>
          <cell r="W46">
            <v>1.9683000000000004</v>
          </cell>
          <cell r="X46">
            <v>1.7714700000000003</v>
          </cell>
          <cell r="Y46">
            <v>1.5943230000000004</v>
          </cell>
          <cell r="Z46">
            <v>1.4348907000000004</v>
          </cell>
        </row>
        <row r="47">
          <cell r="A47" t="str">
            <v>  Desmersal</v>
          </cell>
          <cell r="B47" t="str">
            <v>Percentage change</v>
          </cell>
          <cell r="E47" t="str">
            <v>...</v>
          </cell>
          <cell r="F47">
            <v>17.546197583510992</v>
          </cell>
          <cell r="G47">
            <v>-5.8206106870228975</v>
          </cell>
          <cell r="H47">
            <v>-9.951956074124924</v>
          </cell>
          <cell r="I47">
            <v>-7.81824256598731</v>
          </cell>
          <cell r="J47">
            <v>11.216911064559131</v>
          </cell>
          <cell r="K47">
            <v>13.197674418604667</v>
          </cell>
          <cell r="L47">
            <v>-5.960548885077188</v>
          </cell>
          <cell r="M47">
            <v>-7.625272331154687</v>
          </cell>
          <cell r="N47">
            <v>-15.259740259740273</v>
          </cell>
          <cell r="O47">
            <v>-12.614578786556073</v>
          </cell>
          <cell r="P47">
            <v>18.925577253355392</v>
          </cell>
          <cell r="Q47">
            <v>3</v>
          </cell>
          <cell r="R47">
            <v>1</v>
          </cell>
          <cell r="S47">
            <v>0.5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  Pelagic</v>
          </cell>
          <cell r="B48" t="str">
            <v>Percentage change</v>
          </cell>
          <cell r="E48" t="str">
            <v>...</v>
          </cell>
          <cell r="F48">
            <v>-16.134800974316278</v>
          </cell>
          <cell r="G48">
            <v>0.803341454925155</v>
          </cell>
          <cell r="H48">
            <v>0.6126760062755254</v>
          </cell>
          <cell r="I48">
            <v>-0.46292774131379</v>
          </cell>
          <cell r="J48">
            <v>-2.116871794291142</v>
          </cell>
          <cell r="K48">
            <v>7.594646878015632</v>
          </cell>
          <cell r="L48">
            <v>-1.8808035901522357</v>
          </cell>
          <cell r="M48">
            <v>7.269731654479217</v>
          </cell>
          <cell r="N48">
            <v>-3.9246467817896646</v>
          </cell>
          <cell r="O48">
            <v>-4.653103808033377</v>
          </cell>
          <cell r="P48">
            <v>6.021217197096604</v>
          </cell>
          <cell r="Q48">
            <v>3</v>
          </cell>
          <cell r="R48">
            <v>1</v>
          </cell>
          <cell r="S48">
            <v>0.5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A49" t="str">
            <v>  Crustaces</v>
          </cell>
          <cell r="B49" t="str">
            <v>Percentage change</v>
          </cell>
          <cell r="E49" t="str">
            <v>...</v>
          </cell>
          <cell r="F49" t="e">
            <v>#DIV/0!</v>
          </cell>
          <cell r="G49">
            <v>2.220446049250313E-14</v>
          </cell>
          <cell r="H49">
            <v>-22.22222222222222</v>
          </cell>
          <cell r="I49">
            <v>39.28571428571428</v>
          </cell>
          <cell r="J49">
            <v>-15.384615384615385</v>
          </cell>
          <cell r="K49">
            <v>68.18181818181819</v>
          </cell>
          <cell r="L49">
            <v>-8.52390852390853</v>
          </cell>
          <cell r="M49">
            <v>2.4242424242424176</v>
          </cell>
          <cell r="N49">
            <v>-18.552036199095014</v>
          </cell>
          <cell r="O49">
            <v>0.4545454545454408</v>
          </cell>
          <cell r="P49">
            <v>26.98081315669256</v>
          </cell>
          <cell r="Q49">
            <v>3</v>
          </cell>
          <cell r="R49">
            <v>1</v>
          </cell>
          <cell r="S49">
            <v>0.5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  Artisanal </v>
          </cell>
          <cell r="B50" t="str">
            <v>Percentage change</v>
          </cell>
          <cell r="I50">
            <v>-24.794796825498622</v>
          </cell>
          <cell r="J50">
            <v>-20.294315233381454</v>
          </cell>
          <cell r="K50">
            <v>-12.430002332660505</v>
          </cell>
          <cell r="L50">
            <v>8.090052528608926</v>
          </cell>
          <cell r="M50">
            <v>40.38905048426762</v>
          </cell>
          <cell r="N50">
            <v>22.2811905021296</v>
          </cell>
          <cell r="O50">
            <v>13.173462403441881</v>
          </cell>
          <cell r="P50">
            <v>6.598994974874372</v>
          </cell>
          <cell r="Q50">
            <v>3</v>
          </cell>
          <cell r="R50">
            <v>1</v>
          </cell>
          <cell r="S50">
            <v>0.5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Copper -WEO (Per ton)</v>
          </cell>
          <cell r="E51">
            <v>2305.531505168915</v>
          </cell>
          <cell r="F51">
            <v>2932.036433924993</v>
          </cell>
          <cell r="G51">
            <v>2293.386376620992</v>
          </cell>
          <cell r="H51">
            <v>2275.1871296400705</v>
          </cell>
          <cell r="I51">
            <v>1653.707487119039</v>
          </cell>
          <cell r="J51">
            <v>1572.5251072151093</v>
          </cell>
          <cell r="K51">
            <v>1814.5239733907397</v>
          </cell>
          <cell r="L51">
            <v>1580.1689744277735</v>
          </cell>
          <cell r="M51">
            <v>1560.290199562917</v>
          </cell>
          <cell r="N51">
            <v>1779.361560676642</v>
          </cell>
          <cell r="O51">
            <v>2863.4705048998485</v>
          </cell>
          <cell r="P51">
            <v>3676.494724025974</v>
          </cell>
          <cell r="Q51">
            <v>5000</v>
          </cell>
          <cell r="R51">
            <v>3700</v>
          </cell>
          <cell r="S51">
            <v>3000</v>
          </cell>
          <cell r="T51">
            <v>2600</v>
          </cell>
          <cell r="U51">
            <v>2400</v>
          </cell>
          <cell r="V51">
            <v>2400</v>
          </cell>
          <cell r="W51">
            <v>2400</v>
          </cell>
          <cell r="X51">
            <v>2400</v>
          </cell>
          <cell r="Y51">
            <v>2400</v>
          </cell>
          <cell r="Z51">
            <v>2400</v>
          </cell>
        </row>
        <row r="52">
          <cell r="A52" t="str">
            <v>Copper -price for projections (90% of the WEO)</v>
          </cell>
          <cell r="E52">
            <v>2074.9783546520234</v>
          </cell>
          <cell r="F52">
            <v>2638.832790532494</v>
          </cell>
          <cell r="G52">
            <v>2064.0477389588928</v>
          </cell>
          <cell r="H52">
            <v>2047.6684166760635</v>
          </cell>
          <cell r="I52">
            <v>1488.336738407135</v>
          </cell>
          <cell r="J52">
            <v>1415.2725964935983</v>
          </cell>
          <cell r="K52">
            <v>1633.0715760516657</v>
          </cell>
          <cell r="L52">
            <v>1422.152076984996</v>
          </cell>
          <cell r="M52">
            <v>1404.2611796066253</v>
          </cell>
          <cell r="N52">
            <v>1601.425404608978</v>
          </cell>
          <cell r="O52">
            <v>2577.123454409864</v>
          </cell>
          <cell r="P52">
            <v>3308.8452516233765</v>
          </cell>
          <cell r="Q52">
            <v>4500</v>
          </cell>
          <cell r="R52">
            <v>3330</v>
          </cell>
          <cell r="S52">
            <v>2700</v>
          </cell>
          <cell r="T52">
            <v>2340</v>
          </cell>
          <cell r="U52">
            <v>2160</v>
          </cell>
          <cell r="V52">
            <v>2160</v>
          </cell>
          <cell r="W52">
            <v>2160</v>
          </cell>
          <cell r="X52">
            <v>2160</v>
          </cell>
          <cell r="Y52">
            <v>2160</v>
          </cell>
          <cell r="Z52">
            <v>2160</v>
          </cell>
        </row>
        <row r="53">
          <cell r="A53" t="str">
            <v>Gold WEO (Per once)</v>
          </cell>
          <cell r="E53">
            <v>384.11994934082026</v>
          </cell>
          <cell r="F53">
            <v>384.1608098347982</v>
          </cell>
          <cell r="G53">
            <v>387.8192774454753</v>
          </cell>
          <cell r="H53">
            <v>330.99543507893884</v>
          </cell>
          <cell r="I53">
            <v>294.13892364501953</v>
          </cell>
          <cell r="J53">
            <v>278.87285144310454</v>
          </cell>
          <cell r="K53">
            <v>279.1705531655844</v>
          </cell>
          <cell r="L53">
            <v>271.05059243311223</v>
          </cell>
          <cell r="M53">
            <v>310.03546758997845</v>
          </cell>
          <cell r="N53">
            <v>363.5477964034758</v>
          </cell>
          <cell r="O53">
            <v>409.2115272638942</v>
          </cell>
          <cell r="P53">
            <v>444.88172288359783</v>
          </cell>
          <cell r="Q53">
            <v>560</v>
          </cell>
          <cell r="R53">
            <v>590</v>
          </cell>
          <cell r="S53">
            <v>620</v>
          </cell>
          <cell r="T53">
            <v>650</v>
          </cell>
          <cell r="U53">
            <v>663</v>
          </cell>
          <cell r="V53">
            <v>670</v>
          </cell>
          <cell r="W53">
            <v>670</v>
          </cell>
          <cell r="X53">
            <v>670</v>
          </cell>
          <cell r="Y53">
            <v>670</v>
          </cell>
          <cell r="Z53">
            <v>670</v>
          </cell>
        </row>
        <row r="54">
          <cell r="A54" t="str">
            <v>Gold (per ton) (computed from WEO per troy ounce)</v>
          </cell>
          <cell r="E54">
            <v>12349743.14321093</v>
          </cell>
          <cell r="F54">
            <v>12351056.838597484</v>
          </cell>
          <cell r="G54">
            <v>12468679.303577896</v>
          </cell>
          <cell r="H54">
            <v>10641750.34859572</v>
          </cell>
          <cell r="I54">
            <v>9456785.99008004</v>
          </cell>
          <cell r="J54">
            <v>8965970.371617895</v>
          </cell>
          <cell r="K54">
            <v>8975541.704250388</v>
          </cell>
          <cell r="L54">
            <v>8714478.904593464</v>
          </cell>
          <cell r="M54">
            <v>9967871.745771471</v>
          </cell>
          <cell r="N54">
            <v>11688333.067751313</v>
          </cell>
          <cell r="O54">
            <v>13156456.106022662</v>
          </cell>
          <cell r="P54">
            <v>14303279.525445137</v>
          </cell>
          <cell r="Q54">
            <v>18004418.07843167</v>
          </cell>
          <cell r="R54">
            <v>18968940.47549051</v>
          </cell>
          <cell r="S54">
            <v>19933462.872549348</v>
          </cell>
          <cell r="T54">
            <v>20897985.26960819</v>
          </cell>
          <cell r="U54">
            <v>21315944.97500035</v>
          </cell>
          <cell r="V54">
            <v>21541000.200980745</v>
          </cell>
          <cell r="W54">
            <v>21541000.200980745</v>
          </cell>
          <cell r="X54">
            <v>21541000.200980745</v>
          </cell>
          <cell r="Y54">
            <v>21541000.200980745</v>
          </cell>
          <cell r="Z54">
            <v>21541000.200980745</v>
          </cell>
        </row>
        <row r="57">
          <cell r="A57" t="str">
            <v>Import Prices</v>
          </cell>
        </row>
        <row r="58">
          <cell r="A58" t="str">
            <v>(% Change in $US terms)</v>
          </cell>
        </row>
        <row r="59">
          <cell r="A59" t="str">
            <v>WEO-price (Petr. Prod.)</v>
          </cell>
          <cell r="F59">
            <v>17.203911277982925</v>
          </cell>
          <cell r="G59">
            <v>20.374279048707752</v>
          </cell>
          <cell r="H59">
            <v>19.2682949701945</v>
          </cell>
          <cell r="I59">
            <v>13.07546048694187</v>
          </cell>
          <cell r="J59">
            <v>17.9806046294177</v>
          </cell>
          <cell r="K59">
            <v>28.235305627710215</v>
          </cell>
          <cell r="L59">
            <v>24.33086404155426</v>
          </cell>
          <cell r="M59">
            <v>24.95014461448233</v>
          </cell>
          <cell r="N59">
            <v>28.8931976820253</v>
          </cell>
          <cell r="O59">
            <v>37.75830409861207</v>
          </cell>
          <cell r="P59">
            <v>53.35408884901647</v>
          </cell>
          <cell r="Q59">
            <v>66.5</v>
          </cell>
          <cell r="R59">
            <v>69.75</v>
          </cell>
          <cell r="S59">
            <v>68.5</v>
          </cell>
          <cell r="T59">
            <v>67.5</v>
          </cell>
          <cell r="U59">
            <v>66.75</v>
          </cell>
          <cell r="V59">
            <v>66</v>
          </cell>
          <cell r="W59">
            <v>65.25</v>
          </cell>
          <cell r="X59">
            <v>61.31962760413991</v>
          </cell>
          <cell r="Y59">
            <v>62.66827882517329</v>
          </cell>
          <cell r="Z59">
            <v>64.04659200253388</v>
          </cell>
        </row>
        <row r="60">
          <cell r="A60" t="str">
            <v>WEO-price (Petr. Prod.)</v>
          </cell>
          <cell r="B60" t="str">
            <v>Percent change</v>
          </cell>
          <cell r="F60">
            <v>7.9</v>
          </cell>
          <cell r="G60">
            <v>18.428180194013045</v>
          </cell>
          <cell r="H60">
            <v>-5.428334793438494</v>
          </cell>
          <cell r="I60">
            <v>-32.14002324975886</v>
          </cell>
          <cell r="J60">
            <v>37.51412156668956</v>
          </cell>
          <cell r="K60">
            <v>57.032014271171974</v>
          </cell>
          <cell r="L60">
            <v>-13.828224980586445</v>
          </cell>
          <cell r="M60">
            <v>2.545246941787238</v>
          </cell>
          <cell r="N60">
            <v>15.803728308870092</v>
          </cell>
          <cell r="O60">
            <v>30.68233054073426</v>
          </cell>
          <cell r="P60">
            <v>41.30425113816929</v>
          </cell>
          <cell r="Q60">
            <v>24.63899475105713</v>
          </cell>
          <cell r="R60">
            <v>4.8872180451127845</v>
          </cell>
          <cell r="S60">
            <v>-1.7921146953404965</v>
          </cell>
          <cell r="T60">
            <v>-1.4598540145985384</v>
          </cell>
          <cell r="U60">
            <v>-1.1111111111111072</v>
          </cell>
          <cell r="V60">
            <v>-1.1235955056179803</v>
          </cell>
          <cell r="W60">
            <v>-1.1363636363636354</v>
          </cell>
          <cell r="X60">
            <v>-6.023559227371789</v>
          </cell>
          <cell r="Y60">
            <v>2.1993793402331763</v>
          </cell>
          <cell r="Z60">
            <v>2.1993793402331985</v>
          </cell>
        </row>
        <row r="61">
          <cell r="A61" t="str">
            <v>Non-fuel commodity export prices in partner countries, </v>
          </cell>
          <cell r="B61" t="str">
            <v>Percentage change</v>
          </cell>
          <cell r="E61">
            <v>11.40706390636035</v>
          </cell>
          <cell r="F61">
            <v>12.023876900492802</v>
          </cell>
          <cell r="G61">
            <v>-2.4521800415596706</v>
          </cell>
          <cell r="H61">
            <v>-2.1467220133338127</v>
          </cell>
          <cell r="I61">
            <v>-14.194865445655003</v>
          </cell>
          <cell r="J61">
            <v>-8.346099824467966</v>
          </cell>
          <cell r="K61">
            <v>5.804644199173237</v>
          </cell>
          <cell r="L61">
            <v>-5.592699336449824</v>
          </cell>
          <cell r="M61">
            <v>1.188848559428446</v>
          </cell>
          <cell r="N61">
            <v>8.336022725479907</v>
          </cell>
          <cell r="O61">
            <v>23.84986940345508</v>
          </cell>
          <cell r="P61">
            <v>14.321294247023575</v>
          </cell>
          <cell r="Q61">
            <v>12.508119652905503</v>
          </cell>
          <cell r="R61">
            <v>-6.009438413099155</v>
          </cell>
          <cell r="S61">
            <v>-8.299117425552227</v>
          </cell>
          <cell r="T61">
            <v>-5.928318138387367</v>
          </cell>
          <cell r="U61">
            <v>-5.972423157641005</v>
          </cell>
          <cell r="V61">
            <v>-2.022376527360359</v>
          </cell>
          <cell r="W61">
            <v>-1</v>
          </cell>
          <cell r="X61">
            <v>-1</v>
          </cell>
          <cell r="Y61">
            <v>-1</v>
          </cell>
          <cell r="Z61">
            <v>-1</v>
          </cell>
        </row>
        <row r="62">
          <cell r="A62" t="str">
            <v>Price index in partner countries,(from GEE) in US$</v>
          </cell>
          <cell r="B62" t="str">
            <v>Percentage change</v>
          </cell>
          <cell r="E62">
            <v>4.0161433441066485</v>
          </cell>
          <cell r="F62">
            <v>11.69420303410471</v>
          </cell>
          <cell r="G62">
            <v>-0.4086352055173159</v>
          </cell>
          <cell r="H62">
            <v>-8.975119066474658</v>
          </cell>
          <cell r="I62">
            <v>-0.8675620499486447</v>
          </cell>
          <cell r="J62">
            <v>-1.4396288634387022</v>
          </cell>
          <cell r="K62">
            <v>-9.09858495846818</v>
          </cell>
          <cell r="L62">
            <v>-1.5187671533324676</v>
          </cell>
          <cell r="M62">
            <v>6.698722316411754</v>
          </cell>
          <cell r="N62">
            <v>19.342691909676656</v>
          </cell>
          <cell r="O62">
            <v>11.41592203273396</v>
          </cell>
          <cell r="P62">
            <v>2.3041351443741753</v>
          </cell>
          <cell r="Q62">
            <v>-1.883781253139083</v>
          </cell>
          <cell r="R62">
            <v>2.0798035832859663</v>
          </cell>
          <cell r="S62">
            <v>2.1755348904783256</v>
          </cell>
          <cell r="T62">
            <v>2.072579591524626</v>
          </cell>
          <cell r="U62">
            <v>2.003719001416293</v>
          </cell>
          <cell r="V62">
            <v>2.0533924659095204</v>
          </cell>
          <cell r="W62">
            <v>2.0533924659095204</v>
          </cell>
          <cell r="X62">
            <v>2.0533924659095204</v>
          </cell>
          <cell r="Y62">
            <v>2.0533924659095204</v>
          </cell>
          <cell r="Z62">
            <v>2.0533924659095204</v>
          </cell>
        </row>
        <row r="63">
          <cell r="A63" t="str">
            <v>Inflation advanced countries (local currency)</v>
          </cell>
          <cell r="B63" t="str">
            <v>Percentage change</v>
          </cell>
          <cell r="E63">
            <v>2.5529397147142134</v>
          </cell>
          <cell r="F63">
            <v>2.5010410532933633</v>
          </cell>
          <cell r="G63">
            <v>2.4058568457193275</v>
          </cell>
          <cell r="H63">
            <v>2.036561141649102</v>
          </cell>
          <cell r="I63">
            <v>1.4712224732627277</v>
          </cell>
          <cell r="J63">
            <v>1.3721807270528075</v>
          </cell>
          <cell r="K63">
            <v>2.164743749776264</v>
          </cell>
          <cell r="L63">
            <v>2.112696744888254</v>
          </cell>
          <cell r="M63">
            <v>1.504243311009816</v>
          </cell>
          <cell r="N63">
            <v>1.8182243443698383</v>
          </cell>
          <cell r="O63">
            <v>1.999306620205914</v>
          </cell>
          <cell r="P63">
            <v>2.3264883298983534</v>
          </cell>
          <cell r="Q63">
            <v>2.3037863974848136</v>
          </cell>
          <cell r="R63">
            <v>2.1380385819645795</v>
          </cell>
          <cell r="S63">
            <v>2.107351995361938</v>
          </cell>
          <cell r="T63">
            <v>2.1428123262717804</v>
          </cell>
          <cell r="U63">
            <v>2.1790146145934273</v>
          </cell>
          <cell r="V63">
            <v>2.199379340233193</v>
          </cell>
          <cell r="W63">
            <v>2.199379340233193</v>
          </cell>
          <cell r="X63">
            <v>2.199379340233193</v>
          </cell>
          <cell r="Y63">
            <v>2.199379340233193</v>
          </cell>
          <cell r="Z63">
            <v>2.199379340233193</v>
          </cell>
        </row>
        <row r="64">
          <cell r="A64" t="str">
            <v>Inflation in partner countries, in US$</v>
          </cell>
          <cell r="E64">
            <v>4.0161433441066485</v>
          </cell>
          <cell r="F64">
            <v>11.69420303410471</v>
          </cell>
          <cell r="G64">
            <v>-0.4086352055173159</v>
          </cell>
          <cell r="H64">
            <v>-8.975119066474658</v>
          </cell>
          <cell r="I64">
            <v>-0.8675620499486447</v>
          </cell>
          <cell r="J64">
            <v>-1.4396288634387022</v>
          </cell>
          <cell r="K64">
            <v>-9.09858495846818</v>
          </cell>
          <cell r="L64">
            <v>-1.5187671533324676</v>
          </cell>
          <cell r="M64">
            <v>6.698722316411754</v>
          </cell>
          <cell r="N64">
            <v>19.342691909676656</v>
          </cell>
          <cell r="O64">
            <v>11.41592203273396</v>
          </cell>
          <cell r="P64">
            <v>2.3041351443741753</v>
          </cell>
          <cell r="Q64">
            <v>-1.883781253139083</v>
          </cell>
          <cell r="R64">
            <v>2.0798035832859663</v>
          </cell>
          <cell r="S64">
            <v>2.1755348904783256</v>
          </cell>
          <cell r="T64">
            <v>2.072579591524626</v>
          </cell>
          <cell r="U64">
            <v>2.003719001416293</v>
          </cell>
          <cell r="V64">
            <v>2.0533924659095204</v>
          </cell>
          <cell r="W64">
            <v>2.0533924659095204</v>
          </cell>
          <cell r="X64">
            <v>2.0533924659095204</v>
          </cell>
          <cell r="Y64">
            <v>2.0533924659095204</v>
          </cell>
          <cell r="Z64">
            <v>2.0533924659095204</v>
          </cell>
        </row>
        <row r="65">
          <cell r="A65" t="str">
            <v>Export deflator partner countries (in US$)</v>
          </cell>
          <cell r="B65" t="str">
            <v>Percentage change</v>
          </cell>
          <cell r="E65">
            <v>2.2055163520363186</v>
          </cell>
          <cell r="F65">
            <v>10.44266451176572</v>
          </cell>
          <cell r="G65">
            <v>-1.0356521494351623</v>
          </cell>
          <cell r="H65">
            <v>-6.989342620112005</v>
          </cell>
          <cell r="I65">
            <v>-4.062007941043477</v>
          </cell>
          <cell r="J65">
            <v>-3.0038071491765073</v>
          </cell>
          <cell r="K65">
            <v>-3.771652012780924</v>
          </cell>
          <cell r="L65">
            <v>-2.3852006269667103</v>
          </cell>
          <cell r="M65">
            <v>3.199557378343476</v>
          </cell>
          <cell r="N65">
            <v>14.82403372882839</v>
          </cell>
          <cell r="O65">
            <v>11.919381981304333</v>
          </cell>
          <cell r="P65">
            <v>5.891331376807307</v>
          </cell>
          <cell r="Q65">
            <v>-1.396294025540279</v>
          </cell>
          <cell r="R65">
            <v>0.4320762975289494</v>
          </cell>
          <cell r="S65">
            <v>0.2500255009079577</v>
          </cell>
          <cell r="T65">
            <v>0.5008436216682011</v>
          </cell>
          <cell r="U65">
            <v>0.5569253248460138</v>
          </cell>
          <cell r="V65">
            <v>0.6669645727442441</v>
          </cell>
          <cell r="W65">
            <v>0.6669645727442441</v>
          </cell>
          <cell r="X65">
            <v>0.6669645727442441</v>
          </cell>
          <cell r="Y65">
            <v>0.6669645727442441</v>
          </cell>
          <cell r="Z65">
            <v>0.6669645727442441</v>
          </cell>
        </row>
        <row r="66">
          <cell r="A66" t="str">
            <v>idem, only goods and no fuel</v>
          </cell>
          <cell r="B66" t="str">
            <v>Percentage change</v>
          </cell>
          <cell r="E66">
            <v>3.8288501286499743</v>
          </cell>
          <cell r="F66">
            <v>11.325525602853425</v>
          </cell>
          <cell r="G66">
            <v>-2.096539811823628</v>
          </cell>
          <cell r="H66">
            <v>-6.640279442323848</v>
          </cell>
          <cell r="I66">
            <v>-3.917974713040673</v>
          </cell>
          <cell r="J66">
            <v>-3.8927586620698174</v>
          </cell>
          <cell r="K66">
            <v>-6.450467312285346</v>
          </cell>
          <cell r="L66">
            <v>-1.9843093177324467</v>
          </cell>
          <cell r="M66">
            <v>2.7002782618117838</v>
          </cell>
          <cell r="N66">
            <v>14.878740615701114</v>
          </cell>
          <cell r="O66">
            <v>11.096536870655438</v>
          </cell>
          <cell r="P66">
            <v>3.870719525042321</v>
          </cell>
          <cell r="Q66">
            <v>-1.6506144054947214</v>
          </cell>
          <cell r="R66">
            <v>0.3841654641445924</v>
          </cell>
          <cell r="S66">
            <v>0.6471032975805535</v>
          </cell>
          <cell r="T66">
            <v>0.8224042561742806</v>
          </cell>
          <cell r="U66">
            <v>0.8212179113471274</v>
          </cell>
          <cell r="V66">
            <v>0.9087511702978057</v>
          </cell>
          <cell r="W66">
            <v>0.9087511702978057</v>
          </cell>
          <cell r="X66">
            <v>0.9087511702978057</v>
          </cell>
          <cell r="Y66">
            <v>0.9087511702978057</v>
          </cell>
          <cell r="Z66">
            <v>0.9087511702978057</v>
          </cell>
        </row>
        <row r="68">
          <cell r="A68" t="str">
            <v>Memo items:</v>
          </cell>
        </row>
        <row r="70">
          <cell r="A70" t="str">
            <v>Export prices in partner countries, index 1998=100</v>
          </cell>
          <cell r="E70">
            <v>108.98912803771853</v>
          </cell>
          <cell r="F70">
            <v>122.0938466278943</v>
          </cell>
          <cell r="G70">
            <v>119.0998856889126</v>
          </cell>
          <cell r="H70">
            <v>116.5431422249733</v>
          </cell>
          <cell r="I70">
            <v>100</v>
          </cell>
          <cell r="J70">
            <v>91.65390017553203</v>
          </cell>
          <cell r="K70">
            <v>96.97408297538708</v>
          </cell>
          <cell r="L70">
            <v>91.5506140802943</v>
          </cell>
          <cell r="M70">
            <v>92.63901223693577</v>
          </cell>
          <cell r="N70">
            <v>100.36142134966686</v>
          </cell>
          <cell r="O70">
            <v>124.29748927301368</v>
          </cell>
          <cell r="P70">
            <v>142.09849845346454</v>
          </cell>
          <cell r="Q70">
            <v>159.87234866500597</v>
          </cell>
          <cell r="R70">
            <v>150.2649183324073</v>
          </cell>
          <cell r="S70">
            <v>137.79425631059064</v>
          </cell>
          <cell r="T70">
            <v>129.6253744200739</v>
          </cell>
          <cell r="U70">
            <v>121.88359854003056</v>
          </cell>
          <cell r="V70">
            <v>119.41865325245485</v>
          </cell>
          <cell r="W70">
            <v>118.22446671993029</v>
          </cell>
          <cell r="X70">
            <v>117.04222205273099</v>
          </cell>
          <cell r="Y70">
            <v>115.87179983220368</v>
          </cell>
          <cell r="Z70">
            <v>114.71308183388165</v>
          </cell>
        </row>
        <row r="73">
          <cell r="A73" t="str">
            <v>Services</v>
          </cell>
        </row>
        <row r="74">
          <cell r="A74" t="str">
            <v>(Annual % change in $US terms)</v>
          </cell>
        </row>
        <row r="76">
          <cell r="A76" t="str">
            <v>Credit</v>
          </cell>
        </row>
        <row r="77">
          <cell r="A77" t="str">
            <v> Government</v>
          </cell>
          <cell r="E77" t="str">
            <v>...</v>
          </cell>
          <cell r="F77">
            <v>17.412865823845745</v>
          </cell>
          <cell r="G77">
            <v>-69.65544961975658</v>
          </cell>
          <cell r="H77">
            <v>81.90257187364232</v>
          </cell>
          <cell r="I77">
            <v>-41.88797491624075</v>
          </cell>
          <cell r="J77">
            <v>20.564194915748793</v>
          </cell>
          <cell r="K77">
            <v>-9.123611955484954</v>
          </cell>
          <cell r="L77">
            <v>9.749385528046584</v>
          </cell>
          <cell r="M77">
            <v>15.677998118078207</v>
          </cell>
          <cell r="N77">
            <v>-15.243729532849711</v>
          </cell>
          <cell r="O77">
            <v>5</v>
          </cell>
          <cell r="P77">
            <v>50</v>
          </cell>
          <cell r="Q77">
            <v>-1</v>
          </cell>
          <cell r="R77">
            <v>-1</v>
          </cell>
          <cell r="S77">
            <v>0.5</v>
          </cell>
          <cell r="T77">
            <v>0.5</v>
          </cell>
          <cell r="U77">
            <v>0.5</v>
          </cell>
          <cell r="V77">
            <v>0.5</v>
          </cell>
          <cell r="W77">
            <v>0.5</v>
          </cell>
          <cell r="X77">
            <v>0.5</v>
          </cell>
          <cell r="Y77">
            <v>0.5</v>
          </cell>
          <cell r="Z77">
            <v>0.5</v>
          </cell>
        </row>
        <row r="78">
          <cell r="A78" t="str">
            <v> Royalties in mln. SDRs</v>
          </cell>
          <cell r="E78">
            <v>10.8</v>
          </cell>
          <cell r="F78">
            <v>14.8</v>
          </cell>
          <cell r="G78">
            <v>13.079999999999998</v>
          </cell>
          <cell r="H78">
            <v>6.800000000000004</v>
          </cell>
          <cell r="I78">
            <v>10.93</v>
          </cell>
          <cell r="J78">
            <v>9.773164100042866</v>
          </cell>
          <cell r="K78">
            <v>9.639363162920818</v>
          </cell>
          <cell r="L78">
            <v>9.327990929012723</v>
          </cell>
          <cell r="M78">
            <v>16.199099844638912</v>
          </cell>
          <cell r="N78">
            <v>12.526531154690554</v>
          </cell>
          <cell r="O78">
            <v>16.90974869757834</v>
          </cell>
          <cell r="P78">
            <v>15.287067067882647</v>
          </cell>
          <cell r="Q78">
            <v>16.815773774670912</v>
          </cell>
          <cell r="R78">
            <v>17.32024698791104</v>
          </cell>
          <cell r="S78">
            <v>17.753253162608814</v>
          </cell>
          <cell r="T78">
            <v>18.10831822586099</v>
          </cell>
          <cell r="U78">
            <v>18.47048459037821</v>
          </cell>
          <cell r="V78">
            <v>18.839894282185774</v>
          </cell>
          <cell r="W78">
            <v>19.21669216782949</v>
          </cell>
          <cell r="X78">
            <v>19.60102601118608</v>
          </cell>
          <cell r="Y78">
            <v>19.9930465314098</v>
          </cell>
          <cell r="Z78">
            <v>20.392907462037996</v>
          </cell>
        </row>
        <row r="79">
          <cell r="A79" t="str">
            <v> Transport </v>
          </cell>
          <cell r="E79" t="str">
            <v>...</v>
          </cell>
          <cell r="F79">
            <v>-4.637843123559405</v>
          </cell>
          <cell r="G79">
            <v>-23.43836519446274</v>
          </cell>
          <cell r="H79">
            <v>-48.442036195170246</v>
          </cell>
          <cell r="I79">
            <v>-23.716813406323556</v>
          </cell>
          <cell r="J79">
            <v>100.51871623358761</v>
          </cell>
          <cell r="K79">
            <v>-75.12627158634095</v>
          </cell>
          <cell r="L79">
            <v>-99.08410098091734</v>
          </cell>
          <cell r="M79">
            <v>0</v>
          </cell>
          <cell r="N79">
            <v>15280.684661484747</v>
          </cell>
          <cell r="O79">
            <v>13.291132298305165</v>
          </cell>
          <cell r="P79">
            <v>38.04171398236087</v>
          </cell>
          <cell r="Q79">
            <v>30.061059063641828</v>
          </cell>
          <cell r="R79">
            <v>21.94315823658821</v>
          </cell>
          <cell r="S79">
            <v>11.36342098555756</v>
          </cell>
          <cell r="T79">
            <v>9.05180798640326</v>
          </cell>
          <cell r="U79">
            <v>8.473438677865852</v>
          </cell>
          <cell r="V79">
            <v>4.380683080183934</v>
          </cell>
          <cell r="W79">
            <v>24.099376359164303</v>
          </cell>
          <cell r="X79">
            <v>3.0887697693921634</v>
          </cell>
          <cell r="Y79">
            <v>2.7016420927411744</v>
          </cell>
          <cell r="Z79">
            <v>-1.5597378486729818</v>
          </cell>
        </row>
        <row r="80">
          <cell r="A80" t="str">
            <v> Tourism</v>
          </cell>
          <cell r="F80">
            <v>-4.637843123559405</v>
          </cell>
          <cell r="G80">
            <v>-23.43836519446274</v>
          </cell>
          <cell r="H80">
            <v>-54.4085260386975</v>
          </cell>
          <cell r="I80">
            <v>106.82260011403474</v>
          </cell>
          <cell r="J80">
            <v>43.27967988095587</v>
          </cell>
          <cell r="K80">
            <v>3.4518366817174906</v>
          </cell>
          <cell r="L80">
            <v>5.238315996410203</v>
          </cell>
          <cell r="M80">
            <v>-38.643950974355846</v>
          </cell>
          <cell r="N80">
            <v>34.40793933982058</v>
          </cell>
          <cell r="O80">
            <v>10</v>
          </cell>
          <cell r="P80">
            <v>25</v>
          </cell>
          <cell r="Q80">
            <v>0.5</v>
          </cell>
          <cell r="R80">
            <v>0.5</v>
          </cell>
          <cell r="S80">
            <v>0.5</v>
          </cell>
          <cell r="T80">
            <v>0.5</v>
          </cell>
          <cell r="U80">
            <v>0.5</v>
          </cell>
          <cell r="V80">
            <v>0.5</v>
          </cell>
          <cell r="W80">
            <v>0.5</v>
          </cell>
          <cell r="X80">
            <v>0.5</v>
          </cell>
          <cell r="Y80">
            <v>0.5</v>
          </cell>
          <cell r="Z80">
            <v>0.5</v>
          </cell>
        </row>
        <row r="81">
          <cell r="A81" t="str">
            <v>Debit</v>
          </cell>
        </row>
        <row r="82">
          <cell r="A82" t="str">
            <v> Transport excl. freight</v>
          </cell>
          <cell r="E82" t="str">
            <v>...</v>
          </cell>
          <cell r="F82">
            <v>-23.62204724409449</v>
          </cell>
          <cell r="G82">
            <v>31.224057731958766</v>
          </cell>
          <cell r="H82">
            <v>1.3000000000000114</v>
          </cell>
          <cell r="I82">
            <v>8.22465647637</v>
          </cell>
          <cell r="J82">
            <v>3.633817976689457</v>
          </cell>
          <cell r="K82">
            <v>1.8503287612906547</v>
          </cell>
          <cell r="L82">
            <v>5.2</v>
          </cell>
          <cell r="M82">
            <v>8.964556912352183</v>
          </cell>
          <cell r="N82">
            <v>8.205387021384091</v>
          </cell>
          <cell r="O82">
            <v>17.311925084797398</v>
          </cell>
          <cell r="P82">
            <v>25.327691391097318</v>
          </cell>
          <cell r="Q82">
            <v>72.33383081210147</v>
          </cell>
          <cell r="R82">
            <v>18.651463848912385</v>
          </cell>
          <cell r="S82">
            <v>8.442482304445242</v>
          </cell>
          <cell r="T82">
            <v>6.081449663783567</v>
          </cell>
          <cell r="U82">
            <v>4</v>
          </cell>
          <cell r="V82">
            <v>4</v>
          </cell>
          <cell r="W82">
            <v>4</v>
          </cell>
          <cell r="X82">
            <v>4</v>
          </cell>
          <cell r="Y82">
            <v>4</v>
          </cell>
          <cell r="Z82">
            <v>4</v>
          </cell>
        </row>
        <row r="83">
          <cell r="A83" t="str">
            <v> Travel</v>
          </cell>
          <cell r="E83" t="str">
            <v>...</v>
          </cell>
          <cell r="F83">
            <v>5.494505494505475</v>
          </cell>
          <cell r="G83">
            <v>-2.0524999999999523</v>
          </cell>
          <cell r="H83">
            <v>1</v>
          </cell>
          <cell r="I83">
            <v>8.22465647637</v>
          </cell>
          <cell r="J83">
            <v>0</v>
          </cell>
          <cell r="K83">
            <v>1.8503287612906547</v>
          </cell>
          <cell r="L83">
            <v>5.2</v>
          </cell>
          <cell r="M83">
            <v>8.964556912352183</v>
          </cell>
          <cell r="N83">
            <v>8.205387021384091</v>
          </cell>
          <cell r="O83">
            <v>17.311925084797398</v>
          </cell>
          <cell r="P83">
            <v>25.327691391097318</v>
          </cell>
          <cell r="Q83">
            <v>72.33383081210147</v>
          </cell>
          <cell r="R83">
            <v>18.651463848912385</v>
          </cell>
          <cell r="S83">
            <v>8.442482304445242</v>
          </cell>
          <cell r="T83">
            <v>6.081449663783567</v>
          </cell>
          <cell r="U83">
            <v>4</v>
          </cell>
          <cell r="V83">
            <v>4</v>
          </cell>
          <cell r="W83">
            <v>4</v>
          </cell>
          <cell r="X83">
            <v>4</v>
          </cell>
          <cell r="Y83">
            <v>4</v>
          </cell>
          <cell r="Z83">
            <v>4</v>
          </cell>
        </row>
        <row r="84">
          <cell r="A84" t="str">
            <v> Other business services</v>
          </cell>
          <cell r="E84" t="str">
            <v>...</v>
          </cell>
          <cell r="F84">
            <v>207.50960886276278</v>
          </cell>
          <cell r="G84">
            <v>14.84</v>
          </cell>
          <cell r="H84">
            <v>10</v>
          </cell>
          <cell r="I84">
            <v>8.22465647637</v>
          </cell>
          <cell r="J84">
            <v>8.633817976689457</v>
          </cell>
          <cell r="K84">
            <v>3.2099196677875597</v>
          </cell>
          <cell r="L84">
            <v>10.985736801186135</v>
          </cell>
          <cell r="M84">
            <v>8.964556912352183</v>
          </cell>
          <cell r="N84">
            <v>8.205387021384091</v>
          </cell>
          <cell r="O84">
            <v>17.311925084797398</v>
          </cell>
          <cell r="P84">
            <v>25.327691391097318</v>
          </cell>
          <cell r="Q84">
            <v>72.33383081210147</v>
          </cell>
          <cell r="R84">
            <v>18.651463848912385</v>
          </cell>
          <cell r="S84">
            <v>8.442482304445242</v>
          </cell>
          <cell r="T84">
            <v>6.081449663783567</v>
          </cell>
          <cell r="U84">
            <v>4</v>
          </cell>
          <cell r="V84">
            <v>4</v>
          </cell>
          <cell r="W84">
            <v>4</v>
          </cell>
          <cell r="X84">
            <v>4</v>
          </cell>
          <cell r="Y84">
            <v>4</v>
          </cell>
          <cell r="Z84">
            <v>4</v>
          </cell>
        </row>
        <row r="85">
          <cell r="A85" t="str">
            <v> Government</v>
          </cell>
          <cell r="E85" t="str">
            <v>...</v>
          </cell>
          <cell r="F85">
            <v>1.3793103448275872</v>
          </cell>
          <cell r="G85">
            <v>-20.88435374149661</v>
          </cell>
          <cell r="H85">
            <v>-22.269991401547713</v>
          </cell>
          <cell r="I85">
            <v>5.973451327433621</v>
          </cell>
          <cell r="J85">
            <v>0</v>
          </cell>
          <cell r="K85">
            <v>1.8503287612906547</v>
          </cell>
          <cell r="L85">
            <v>4.750924845580484</v>
          </cell>
          <cell r="M85">
            <v>13.422980111136763</v>
          </cell>
          <cell r="N85">
            <v>15.51779096867616</v>
          </cell>
          <cell r="O85">
            <v>12.39158263069644</v>
          </cell>
          <cell r="P85">
            <v>2.4069533706499335</v>
          </cell>
          <cell r="Q85">
            <v>-0.7755408305465283</v>
          </cell>
          <cell r="R85">
            <v>2.0798035832859663</v>
          </cell>
          <cell r="S85">
            <v>2.1755348904783256</v>
          </cell>
          <cell r="T85">
            <v>2.072579591524626</v>
          </cell>
          <cell r="U85">
            <v>2</v>
          </cell>
          <cell r="V85">
            <v>2</v>
          </cell>
          <cell r="W85">
            <v>2</v>
          </cell>
          <cell r="X85">
            <v>2</v>
          </cell>
          <cell r="Y85">
            <v>2</v>
          </cell>
          <cell r="Z85">
            <v>2</v>
          </cell>
        </row>
        <row r="86">
          <cell r="A86" t="str">
            <v>CPI in USD in advanced economy partners (from GEE)</v>
          </cell>
          <cell r="B86" t="str">
            <v>percent change</v>
          </cell>
          <cell r="E86">
            <v>4.0161433441066485</v>
          </cell>
          <cell r="F86">
            <v>11.69420303410471</v>
          </cell>
          <cell r="G86">
            <v>-0.4086352055173159</v>
          </cell>
          <cell r="H86">
            <v>-8.975119066474658</v>
          </cell>
          <cell r="I86">
            <v>-0.8675620499486447</v>
          </cell>
          <cell r="J86">
            <v>-1.4396288634387022</v>
          </cell>
          <cell r="K86">
            <v>-9.09858495846818</v>
          </cell>
          <cell r="L86">
            <v>-1.5187671533324676</v>
          </cell>
          <cell r="M86">
            <v>6.698722316411754</v>
          </cell>
          <cell r="N86">
            <v>19.342691909676656</v>
          </cell>
          <cell r="O86">
            <v>11.41592203273396</v>
          </cell>
          <cell r="P86">
            <v>2.3041351443741753</v>
          </cell>
          <cell r="Q86">
            <v>-1.883781253139083</v>
          </cell>
          <cell r="R86">
            <v>2.0798035832859663</v>
          </cell>
          <cell r="S86">
            <v>2.1755348904783256</v>
          </cell>
          <cell r="T86">
            <v>2.072579591524626</v>
          </cell>
          <cell r="U86">
            <v>2.003719001416293</v>
          </cell>
          <cell r="V86">
            <v>2.0533924659095204</v>
          </cell>
          <cell r="W86">
            <v>2.0533924659095204</v>
          </cell>
          <cell r="X86">
            <v>2.0533924659095204</v>
          </cell>
          <cell r="Y86">
            <v>2.0533924659095204</v>
          </cell>
          <cell r="Z86">
            <v>2.0533924659095204</v>
          </cell>
        </row>
        <row r="88">
          <cell r="A88" t="str">
            <v>(% change in SDR terms)</v>
          </cell>
        </row>
        <row r="89">
          <cell r="A89" t="str">
            <v>Credit</v>
          </cell>
        </row>
        <row r="90">
          <cell r="A90" t="str">
            <v>Workers' remittances</v>
          </cell>
          <cell r="E90" t="str">
            <v>...</v>
          </cell>
          <cell r="F90">
            <v>66.26697768108312</v>
          </cell>
          <cell r="G90">
            <v>23.486507750866537</v>
          </cell>
          <cell r="H90">
            <v>23.214354594296726</v>
          </cell>
          <cell r="I90">
            <v>-7.067204138946748</v>
          </cell>
          <cell r="J90">
            <v>-17.093371127537193</v>
          </cell>
          <cell r="K90">
            <v>-16.345522577806314</v>
          </cell>
          <cell r="L90">
            <v>20.027218898781605</v>
          </cell>
          <cell r="M90">
            <v>-37.41686807356476</v>
          </cell>
          <cell r="N90">
            <v>46.57540881661417</v>
          </cell>
          <cell r="O90">
            <v>3</v>
          </cell>
          <cell r="P90">
            <v>3</v>
          </cell>
          <cell r="Q90">
            <v>1.5</v>
          </cell>
          <cell r="R90">
            <v>1.5</v>
          </cell>
          <cell r="S90">
            <v>1.5</v>
          </cell>
          <cell r="T90">
            <v>1.5</v>
          </cell>
          <cell r="U90">
            <v>1.5</v>
          </cell>
          <cell r="V90">
            <v>1.5</v>
          </cell>
          <cell r="W90">
            <v>1.5</v>
          </cell>
          <cell r="X90">
            <v>1.5</v>
          </cell>
          <cell r="Y90">
            <v>1.5</v>
          </cell>
          <cell r="Z90">
            <v>1.5</v>
          </cell>
        </row>
        <row r="92">
          <cell r="A92" t="str">
            <v>Debit</v>
          </cell>
        </row>
        <row r="93">
          <cell r="A93" t="str">
            <v>General Government</v>
          </cell>
          <cell r="E93" t="str">
            <v>...</v>
          </cell>
          <cell r="F93" t="str">
            <v>...</v>
          </cell>
          <cell r="G93">
            <v>2</v>
          </cell>
          <cell r="H93">
            <v>2</v>
          </cell>
          <cell r="I93">
            <v>2</v>
          </cell>
          <cell r="J93">
            <v>2</v>
          </cell>
          <cell r="K93">
            <v>2</v>
          </cell>
          <cell r="L93">
            <v>2</v>
          </cell>
          <cell r="M93">
            <v>2</v>
          </cell>
          <cell r="N93">
            <v>2</v>
          </cell>
          <cell r="O93">
            <v>2</v>
          </cell>
          <cell r="P93">
            <v>2</v>
          </cell>
          <cell r="Q93">
            <v>2</v>
          </cell>
          <cell r="R93">
            <v>2</v>
          </cell>
          <cell r="S93">
            <v>2</v>
          </cell>
          <cell r="T93">
            <v>2</v>
          </cell>
          <cell r="U93">
            <v>2</v>
          </cell>
          <cell r="V93">
            <v>2</v>
          </cell>
          <cell r="W93">
            <v>2</v>
          </cell>
          <cell r="X93">
            <v>2</v>
          </cell>
          <cell r="Y93">
            <v>2</v>
          </cell>
          <cell r="Z93">
            <v>2</v>
          </cell>
        </row>
        <row r="94">
          <cell r="A94" t="str">
            <v>Private, excl. SNIM</v>
          </cell>
          <cell r="E94" t="str">
            <v>...</v>
          </cell>
          <cell r="F94" t="str">
            <v>...</v>
          </cell>
          <cell r="G94">
            <v>3</v>
          </cell>
          <cell r="H94">
            <v>3</v>
          </cell>
          <cell r="I94">
            <v>2</v>
          </cell>
          <cell r="J94">
            <v>2</v>
          </cell>
          <cell r="K94">
            <v>2</v>
          </cell>
          <cell r="L94">
            <v>2</v>
          </cell>
          <cell r="M94">
            <v>2</v>
          </cell>
          <cell r="N94">
            <v>2</v>
          </cell>
          <cell r="O94">
            <v>2</v>
          </cell>
          <cell r="P94">
            <v>2</v>
          </cell>
          <cell r="Q94">
            <v>2</v>
          </cell>
          <cell r="R94">
            <v>2</v>
          </cell>
          <cell r="S94">
            <v>2</v>
          </cell>
          <cell r="T94">
            <v>2</v>
          </cell>
          <cell r="U94">
            <v>2</v>
          </cell>
          <cell r="V94">
            <v>2</v>
          </cell>
          <cell r="W94">
            <v>2</v>
          </cell>
          <cell r="X94">
            <v>2</v>
          </cell>
          <cell r="Y94">
            <v>2</v>
          </cell>
          <cell r="Z94">
            <v>2</v>
          </cell>
        </row>
        <row r="98">
          <cell r="A98" t="str">
            <v>Program grants and loans, excl. IMF (in SDR mns)</v>
          </cell>
        </row>
        <row r="99">
          <cell r="A99" t="str">
            <v>Program loans, excl. IMF disbursements</v>
          </cell>
          <cell r="B99" t="str">
            <v>Mns SDrs</v>
          </cell>
          <cell r="E99">
            <v>24.5</v>
          </cell>
          <cell r="F99">
            <v>19</v>
          </cell>
          <cell r="G99">
            <v>13.8</v>
          </cell>
          <cell r="H99">
            <v>16.81293925676397</v>
          </cell>
          <cell r="I99">
            <v>9</v>
          </cell>
          <cell r="J99">
            <v>5.637230047692234</v>
          </cell>
          <cell r="K99">
            <v>25.15092936802974</v>
          </cell>
          <cell r="L99">
            <v>14.1</v>
          </cell>
          <cell r="M99">
            <v>10</v>
          </cell>
          <cell r="N99">
            <v>10.707357798852765</v>
          </cell>
          <cell r="O99">
            <v>10.127106438139133</v>
          </cell>
          <cell r="P99">
            <v>10.150612533074078</v>
          </cell>
          <cell r="Q99">
            <v>10.433171647702226</v>
          </cell>
          <cell r="R99">
            <v>10.410305294250717</v>
          </cell>
          <cell r="S99">
            <v>13.839107763922478</v>
          </cell>
          <cell r="T99">
            <v>13.81224555536855</v>
          </cell>
          <cell r="U99">
            <v>13.79238796143377</v>
          </cell>
          <cell r="V99">
            <v>13.773197330482175</v>
          </cell>
          <cell r="W99">
            <v>13.773197330482175</v>
          </cell>
          <cell r="X99">
            <v>13.773197330482175</v>
          </cell>
          <cell r="Y99">
            <v>13.773197330482175</v>
          </cell>
          <cell r="Z99">
            <v>13.773197330482175</v>
          </cell>
        </row>
        <row r="100">
          <cell r="A100" t="str">
            <v>  World Bank</v>
          </cell>
          <cell r="M100">
            <v>0</v>
          </cell>
          <cell r="N100">
            <v>10.707357798852765</v>
          </cell>
          <cell r="O100">
            <v>10.127106438139133</v>
          </cell>
          <cell r="P100">
            <v>10.150612533074078</v>
          </cell>
          <cell r="Q100">
            <v>10.433171647702226</v>
          </cell>
          <cell r="R100">
            <v>10.410305294250717</v>
          </cell>
          <cell r="S100">
            <v>13.839107763922478</v>
          </cell>
          <cell r="T100">
            <v>13.81224555536855</v>
          </cell>
          <cell r="U100">
            <v>13.79238796143377</v>
          </cell>
          <cell r="V100">
            <v>13.773197330482175</v>
          </cell>
          <cell r="W100">
            <v>13.773197330482175</v>
          </cell>
          <cell r="X100">
            <v>13.773197330482175</v>
          </cell>
          <cell r="Y100">
            <v>13.773197330482175</v>
          </cell>
          <cell r="Z100">
            <v>13.773197330482175</v>
          </cell>
        </row>
        <row r="101">
          <cell r="A101" t="str">
            <v>  AfDB (units of acc)</v>
          </cell>
          <cell r="M101">
            <v>10</v>
          </cell>
        </row>
        <row r="102">
          <cell r="A102" t="str">
            <v>Program grants</v>
          </cell>
          <cell r="B102" t="str">
            <v>Mns SDrs</v>
          </cell>
          <cell r="J102">
            <v>0.2</v>
          </cell>
          <cell r="L102">
            <v>8.87257053650618</v>
          </cell>
          <cell r="M102">
            <v>8.165900192358416</v>
          </cell>
          <cell r="N102">
            <v>4.843269860512869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4.976920424724997</v>
          </cell>
          <cell r="T102">
            <v>4.976708544325996</v>
          </cell>
          <cell r="U102">
            <v>4.975764809043715</v>
          </cell>
          <cell r="V102">
            <v>4.9779523019303245</v>
          </cell>
          <cell r="W102">
            <v>4.9779523019303245</v>
          </cell>
          <cell r="X102">
            <v>4.9779523019303245</v>
          </cell>
          <cell r="Y102">
            <v>4.9779523019303245</v>
          </cell>
          <cell r="Z102">
            <v>4.9779523019303245</v>
          </cell>
        </row>
        <row r="103">
          <cell r="A103" t="str">
            <v> EDF</v>
          </cell>
          <cell r="M103">
            <v>8.165900192358416</v>
          </cell>
          <cell r="N103">
            <v>4.843269860512869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4.976920424724997</v>
          </cell>
          <cell r="T103">
            <v>4.976708544325996</v>
          </cell>
          <cell r="U103">
            <v>4.975764809043715</v>
          </cell>
          <cell r="V103">
            <v>4.9779523019303245</v>
          </cell>
          <cell r="W103">
            <v>4.9779523019303245</v>
          </cell>
          <cell r="X103">
            <v>4.9779523019303245</v>
          </cell>
          <cell r="Y103">
            <v>4.9779523019303245</v>
          </cell>
          <cell r="Z103">
            <v>4.9779523019303245</v>
          </cell>
        </row>
        <row r="105">
          <cell r="L105">
            <v>8.325942314049044</v>
          </cell>
        </row>
        <row r="106">
          <cell r="A106" t="str">
            <v>Foreign Direct Investment</v>
          </cell>
        </row>
        <row r="107">
          <cell r="A107" t="str">
            <v>Total FDI</v>
          </cell>
          <cell r="J107">
            <v>14.98</v>
          </cell>
          <cell r="K107">
            <v>63.89769227415995</v>
          </cell>
          <cell r="L107">
            <v>77.8</v>
          </cell>
          <cell r="M107">
            <v>118</v>
          </cell>
          <cell r="N107">
            <v>104.89333099999999</v>
          </cell>
          <cell r="O107">
            <v>387.60214609046756</v>
          </cell>
          <cell r="P107">
            <v>491.64692178091985</v>
          </cell>
          <cell r="Q107">
            <v>-117.00855598553942</v>
          </cell>
          <cell r="R107">
            <v>-93.34196621368342</v>
          </cell>
          <cell r="S107">
            <v>-75.39077672943917</v>
          </cell>
          <cell r="T107">
            <v>-94.02232141748482</v>
          </cell>
          <cell r="U107">
            <v>-132.48605432326528</v>
          </cell>
          <cell r="V107">
            <v>-226.17231508271865</v>
          </cell>
          <cell r="W107">
            <v>-661.5280284473599</v>
          </cell>
          <cell r="X107">
            <v>-68.75558004336547</v>
          </cell>
          <cell r="Y107">
            <v>-27.997968151126877</v>
          </cell>
          <cell r="Z107">
            <v>18.500469162700217</v>
          </cell>
        </row>
        <row r="108">
          <cell r="A108" t="str">
            <v>        FDI (excluding oil)</v>
          </cell>
          <cell r="E108">
            <v>1.98</v>
          </cell>
          <cell r="F108">
            <v>4.5</v>
          </cell>
          <cell r="G108">
            <v>-0.3</v>
          </cell>
          <cell r="H108">
            <v>0</v>
          </cell>
          <cell r="I108">
            <v>0</v>
          </cell>
          <cell r="J108">
            <v>0.38</v>
          </cell>
          <cell r="K108">
            <v>30.39769227415995</v>
          </cell>
          <cell r="L108">
            <v>0</v>
          </cell>
          <cell r="M108">
            <v>8.2</v>
          </cell>
          <cell r="N108">
            <v>9.6</v>
          </cell>
          <cell r="O108">
            <v>10.097146090467552</v>
          </cell>
          <cell r="P108">
            <v>10.646921780919874</v>
          </cell>
          <cell r="Q108">
            <v>12.702944014460583</v>
          </cell>
          <cell r="R108">
            <v>13.923033786316585</v>
          </cell>
          <cell r="S108">
            <v>14.99422327056084</v>
          </cell>
          <cell r="T108">
            <v>15.86162396016323</v>
          </cell>
          <cell r="U108">
            <v>16.580056325771217</v>
          </cell>
          <cell r="V108">
            <v>17.159700830652202</v>
          </cell>
          <cell r="W108">
            <v>18.614872250173047</v>
          </cell>
          <cell r="X108">
            <v>18.776639992188716</v>
          </cell>
          <cell r="Y108">
            <v>18.833405251842883</v>
          </cell>
          <cell r="Z108">
            <v>18.500469162700217</v>
          </cell>
        </row>
        <row r="109">
          <cell r="A109" t="str">
            <v>        Oil exploration</v>
          </cell>
          <cell r="J109">
            <v>14.6</v>
          </cell>
          <cell r="K109">
            <v>33.5</v>
          </cell>
          <cell r="L109">
            <v>77.8</v>
          </cell>
          <cell r="M109">
            <v>109.8</v>
          </cell>
          <cell r="N109">
            <v>95.293331</v>
          </cell>
          <cell r="O109">
            <v>377.505</v>
          </cell>
          <cell r="P109">
            <v>481</v>
          </cell>
          <cell r="Q109">
            <v>-129.7115</v>
          </cell>
          <cell r="R109">
            <v>-107.265</v>
          </cell>
          <cell r="S109">
            <v>-90.385</v>
          </cell>
          <cell r="T109">
            <v>-109.88394537764805</v>
          </cell>
          <cell r="U109">
            <v>-149.0661106490365</v>
          </cell>
          <cell r="V109">
            <v>-243.33201591337087</v>
          </cell>
          <cell r="W109">
            <v>-680.1429006975329</v>
          </cell>
          <cell r="X109">
            <v>-87.53222003555419</v>
          </cell>
          <cell r="Y109">
            <v>-46.83137340296976</v>
          </cell>
          <cell r="Z109">
            <v>0</v>
          </cell>
        </row>
        <row r="111">
          <cell r="A111" t="str">
            <v>sector, in mln. SDR, use this line to adjust GAP</v>
          </cell>
          <cell r="E111">
            <v>0</v>
          </cell>
          <cell r="F111">
            <v>0</v>
          </cell>
          <cell r="G111">
            <v>0</v>
          </cell>
          <cell r="H111">
            <v>36.64878885566829</v>
          </cell>
          <cell r="I111">
            <v>12</v>
          </cell>
          <cell r="J111">
            <v>8</v>
          </cell>
          <cell r="L111">
            <v>8</v>
          </cell>
          <cell r="M111">
            <v>8</v>
          </cell>
          <cell r="N111">
            <v>8</v>
          </cell>
          <cell r="O111">
            <v>0</v>
          </cell>
          <cell r="P111" t="e">
            <v>#REF!</v>
          </cell>
          <cell r="Q111" t="e">
            <v>#REF!</v>
          </cell>
          <cell r="R111" t="e">
            <v>#REF!</v>
          </cell>
          <cell r="S111" t="e">
            <v>#REF!</v>
          </cell>
          <cell r="T111" t="e">
            <v>#REF!</v>
          </cell>
          <cell r="U111" t="e">
            <v>#REF!</v>
          </cell>
          <cell r="V111" t="e">
            <v>#REF!</v>
          </cell>
          <cell r="W111" t="e">
            <v>#REF!</v>
          </cell>
          <cell r="X111" t="e">
            <v>#REF!</v>
          </cell>
          <cell r="Y111" t="e">
            <v>#REF!</v>
          </cell>
          <cell r="Z111" t="e">
            <v>#REF!</v>
          </cell>
        </row>
        <row r="113">
          <cell r="A113" t="str">
            <v>Monetary sector data</v>
          </cell>
        </row>
        <row r="114">
          <cell r="A114" t="str">
            <v>Change in: type here</v>
          </cell>
        </row>
        <row r="115">
          <cell r="A115" t="str">
            <v>Foreign Liabilities of the CB excl. IMF, arrears, SDRs (-- decreas)</v>
          </cell>
          <cell r="E115">
            <v>-11.9</v>
          </cell>
          <cell r="F115">
            <v>-5</v>
          </cell>
          <cell r="G115" t="e">
            <v>#REF!</v>
          </cell>
          <cell r="H115" t="e">
            <v>#REF!</v>
          </cell>
          <cell r="I115" t="e">
            <v>#REF!</v>
          </cell>
          <cell r="J115" t="e">
            <v>#REF!</v>
          </cell>
          <cell r="K115" t="e">
            <v>#REF!</v>
          </cell>
          <cell r="L115" t="e">
            <v>#REF!</v>
          </cell>
          <cell r="M115">
            <v>-4.1477498199000005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 t="str">
            <v>   of which FMA excl. refinancing</v>
          </cell>
          <cell r="E116">
            <v>-6.4</v>
          </cell>
          <cell r="F116">
            <v>-2</v>
          </cell>
          <cell r="G116">
            <v>-11.2</v>
          </cell>
          <cell r="H116">
            <v>-10.5</v>
          </cell>
          <cell r="I116" t="e">
            <v>#REF!</v>
          </cell>
          <cell r="J116" t="e">
            <v>#REF!</v>
          </cell>
          <cell r="K116" t="e">
            <v>#REF!</v>
          </cell>
          <cell r="L116" t="e">
            <v>#REF!</v>
          </cell>
          <cell r="M116">
            <v>-4.1477498199000005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 t="str">
            <v>                 FMA refinancing+ nouveau tirage</v>
          </cell>
          <cell r="E117">
            <v>6.4</v>
          </cell>
          <cell r="F117">
            <v>0</v>
          </cell>
          <cell r="G117">
            <v>1.2</v>
          </cell>
          <cell r="H117">
            <v>10.3</v>
          </cell>
          <cell r="I117">
            <v>0</v>
          </cell>
          <cell r="J117">
            <v>0</v>
          </cell>
          <cell r="K117">
            <v>6.793800000000001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 t="str">
            <v>Foreign Assets of DMB, mln.SDR (net) ; negative= incr. </v>
          </cell>
          <cell r="E118">
            <v>-14.5</v>
          </cell>
          <cell r="F118">
            <v>-3.7</v>
          </cell>
          <cell r="G118" t="e">
            <v>#REF!</v>
          </cell>
          <cell r="H118" t="e">
            <v>#REF!</v>
          </cell>
          <cell r="I118" t="e">
            <v>#REF!</v>
          </cell>
          <cell r="J118" t="e">
            <v>#REF!</v>
          </cell>
          <cell r="K118" t="e">
            <v>#REF!</v>
          </cell>
          <cell r="L118" t="e">
            <v>#REF!</v>
          </cell>
          <cell r="M118" t="e">
            <v>#REF!</v>
          </cell>
          <cell r="N118" t="e">
            <v>#REF!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 t="str">
            <v>Foreign Liabilities of DMB, mln.SDR; negative = decrease</v>
          </cell>
          <cell r="G119" t="e">
            <v>#REF!</v>
          </cell>
          <cell r="H119" t="e">
            <v>#REF!</v>
          </cell>
          <cell r="I119" t="e">
            <v>#REF!</v>
          </cell>
          <cell r="J119" t="e">
            <v>#REF!</v>
          </cell>
          <cell r="K119" t="e">
            <v>#REF!</v>
          </cell>
          <cell r="L119" t="e">
            <v>#REF!</v>
          </cell>
          <cell r="M119" t="e">
            <v>#REF!</v>
          </cell>
          <cell r="N119" t="e">
            <v>#REF!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 t="str">
            <v>Foreign Liabilities of DMB, mln.SDR -- dec. Ecx.arre clearance</v>
          </cell>
          <cell r="H120" t="e">
            <v>#REF!</v>
          </cell>
          <cell r="I120">
            <v>0</v>
          </cell>
          <cell r="J120" t="e">
            <v>#REF!</v>
          </cell>
          <cell r="K120" t="e">
            <v>#REF!</v>
          </cell>
          <cell r="L120" t="e">
            <v>#REF!</v>
          </cell>
          <cell r="M120" t="e">
            <v>#REF!</v>
          </cell>
          <cell r="N120" t="e">
            <v>#REF!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 t="str">
            <v>Stocks, mln. SDRs</v>
          </cell>
        </row>
        <row r="122">
          <cell r="A122" t="str">
            <v>Gross official reserves,  mln. SDR</v>
          </cell>
          <cell r="E122" t="e">
            <v>#REF!</v>
          </cell>
          <cell r="F122" t="e">
            <v>#REF!</v>
          </cell>
          <cell r="G122" t="e">
            <v>#REF!</v>
          </cell>
          <cell r="H122" t="e">
            <v>#REF!</v>
          </cell>
          <cell r="I122" t="e">
            <v>#REF!</v>
          </cell>
          <cell r="J122" t="e">
            <v>#REF!</v>
          </cell>
          <cell r="K122" t="e">
            <v>#REF!</v>
          </cell>
          <cell r="L122" t="e">
            <v>#REF!</v>
          </cell>
          <cell r="M122" t="e">
            <v>#REF!</v>
          </cell>
          <cell r="N122">
            <v>327.9443514733434</v>
          </cell>
          <cell r="O122">
            <v>316.9186960325462</v>
          </cell>
          <cell r="P122">
            <v>367.8983227480671</v>
          </cell>
          <cell r="Q122">
            <v>296.58941250016466</v>
          </cell>
          <cell r="R122">
            <v>332.00461488769434</v>
          </cell>
          <cell r="S122">
            <v>401.1637237234627</v>
          </cell>
          <cell r="T122">
            <v>418.29088573994517</v>
          </cell>
          <cell r="U122">
            <v>434.6473370449965</v>
          </cell>
          <cell r="V122">
            <v>451.71254554899</v>
          </cell>
          <cell r="W122">
            <v>471.64718634832207</v>
          </cell>
          <cell r="X122">
            <v>492.60180691842265</v>
          </cell>
          <cell r="Y122">
            <v>514.6090742216842</v>
          </cell>
          <cell r="Z122">
            <v>539.1507232644152</v>
          </cell>
        </row>
        <row r="123">
          <cell r="A123" t="str">
            <v>Foreign Liabilities of the CB excl. IMF, mln. SDR</v>
          </cell>
          <cell r="E123">
            <v>101.42690739662203</v>
          </cell>
          <cell r="F123" t="e">
            <v>#REF!</v>
          </cell>
          <cell r="G123" t="e">
            <v>#REF!</v>
          </cell>
          <cell r="H123" t="e">
            <v>#REF!</v>
          </cell>
          <cell r="I123" t="e">
            <v>#REF!</v>
          </cell>
          <cell r="J123" t="e">
            <v>#REF!</v>
          </cell>
          <cell r="K123" t="e">
            <v>#REF!</v>
          </cell>
          <cell r="L123" t="e">
            <v>#REF!</v>
          </cell>
          <cell r="M123" t="e">
            <v>#REF!</v>
          </cell>
          <cell r="N123" t="e">
            <v>#REF!</v>
          </cell>
          <cell r="O123" t="e">
            <v>#REF!</v>
          </cell>
          <cell r="P123" t="e">
            <v>#REF!</v>
          </cell>
          <cell r="Q123" t="e">
            <v>#REF!</v>
          </cell>
          <cell r="R123" t="e">
            <v>#REF!</v>
          </cell>
          <cell r="S123" t="e">
            <v>#REF!</v>
          </cell>
          <cell r="T123" t="e">
            <v>#REF!</v>
          </cell>
          <cell r="U123" t="e">
            <v>#REF!</v>
          </cell>
          <cell r="V123" t="e">
            <v>#REF!</v>
          </cell>
          <cell r="W123" t="e">
            <v>#REF!</v>
          </cell>
          <cell r="X123" t="e">
            <v>#REF!</v>
          </cell>
          <cell r="Y123" t="e">
            <v>#REF!</v>
          </cell>
          <cell r="Z123" t="e">
            <v>#REF!</v>
          </cell>
        </row>
        <row r="124">
          <cell r="A124" t="str">
            <v>Foreign Assets of DMB, mln.SDR (net)</v>
          </cell>
          <cell r="F124" t="e">
            <v>#REF!</v>
          </cell>
          <cell r="G124" t="e">
            <v>#REF!</v>
          </cell>
          <cell r="H124" t="e">
            <v>#REF!</v>
          </cell>
          <cell r="I124" t="e">
            <v>#REF!</v>
          </cell>
          <cell r="J124" t="e">
            <v>#REF!</v>
          </cell>
          <cell r="K124" t="e">
            <v>#REF!</v>
          </cell>
          <cell r="L124" t="e">
            <v>#REF!</v>
          </cell>
          <cell r="M124" t="e">
            <v>#REF!</v>
          </cell>
          <cell r="N124" t="e">
            <v>#REF!</v>
          </cell>
          <cell r="O124" t="e">
            <v>#REF!</v>
          </cell>
          <cell r="P124" t="e">
            <v>#REF!</v>
          </cell>
          <cell r="Q124" t="e">
            <v>#REF!</v>
          </cell>
          <cell r="R124" t="e">
            <v>#REF!</v>
          </cell>
          <cell r="S124" t="e">
            <v>#REF!</v>
          </cell>
          <cell r="T124" t="e">
            <v>#REF!</v>
          </cell>
          <cell r="U124" t="e">
            <v>#REF!</v>
          </cell>
          <cell r="V124" t="e">
            <v>#REF!</v>
          </cell>
          <cell r="W124" t="e">
            <v>#REF!</v>
          </cell>
          <cell r="X124" t="e">
            <v>#REF!</v>
          </cell>
          <cell r="Y124" t="e">
            <v>#REF!</v>
          </cell>
          <cell r="Z124" t="e">
            <v>#REF!</v>
          </cell>
        </row>
        <row r="125">
          <cell r="A125" t="str">
            <v>Foreign Liabilities of DMB, mln.SDR</v>
          </cell>
          <cell r="F125" t="e">
            <v>#REF!</v>
          </cell>
          <cell r="G125" t="e">
            <v>#REF!</v>
          </cell>
          <cell r="H125" t="e">
            <v>#REF!</v>
          </cell>
          <cell r="I125" t="e">
            <v>#REF!</v>
          </cell>
          <cell r="J125" t="e">
            <v>#REF!</v>
          </cell>
          <cell r="K125" t="e">
            <v>#REF!</v>
          </cell>
          <cell r="L125" t="e">
            <v>#REF!</v>
          </cell>
          <cell r="M125" t="e">
            <v>#REF!</v>
          </cell>
          <cell r="N125" t="e">
            <v>#REF!</v>
          </cell>
          <cell r="O125" t="e">
            <v>#REF!</v>
          </cell>
          <cell r="P125" t="e">
            <v>#REF!</v>
          </cell>
          <cell r="Q125" t="e">
            <v>#REF!</v>
          </cell>
          <cell r="R125" t="e">
            <v>#REF!</v>
          </cell>
          <cell r="S125" t="e">
            <v>#REF!</v>
          </cell>
          <cell r="T125" t="e">
            <v>#REF!</v>
          </cell>
          <cell r="U125" t="e">
            <v>#REF!</v>
          </cell>
          <cell r="V125" t="e">
            <v>#REF!</v>
          </cell>
          <cell r="W125" t="e">
            <v>#REF!</v>
          </cell>
          <cell r="X125" t="e">
            <v>#REF!</v>
          </cell>
          <cell r="Y125" t="e">
            <v>#REF!</v>
          </cell>
          <cell r="Z125" t="e">
            <v>#REF!</v>
          </cell>
        </row>
        <row r="126">
          <cell r="A126" t="str">
            <v> DMB,  stock of arrearsmln.SDR (net)</v>
          </cell>
          <cell r="F126">
            <v>45</v>
          </cell>
          <cell r="G126">
            <v>20.6</v>
          </cell>
          <cell r="H126">
            <v>15.8</v>
          </cell>
        </row>
        <row r="128">
          <cell r="A128" t="str">
            <v>Gross official reserves (incl. gold),  mln. USD</v>
          </cell>
          <cell r="E128" t="e">
            <v>#REF!</v>
          </cell>
          <cell r="F128" t="e">
            <v>#REF!</v>
          </cell>
          <cell r="G128" t="e">
            <v>#REF!</v>
          </cell>
          <cell r="H128" t="e">
            <v>#REF!</v>
          </cell>
          <cell r="I128" t="e">
            <v>#REF!</v>
          </cell>
          <cell r="J128" t="e">
            <v>#REF!</v>
          </cell>
          <cell r="K128" t="e">
            <v>#REF!</v>
          </cell>
          <cell r="L128" t="e">
            <v>#REF!</v>
          </cell>
          <cell r="M128" t="e">
            <v>#REF!</v>
          </cell>
          <cell r="N128">
            <v>481.2353796825283</v>
          </cell>
          <cell r="O128">
            <v>488.1688826206929</v>
          </cell>
          <cell r="P128">
            <v>526.5397585002611</v>
          </cell>
          <cell r="Q128">
            <v>426.67025414159434</v>
          </cell>
          <cell r="R128">
            <v>479.04615976495506</v>
          </cell>
          <cell r="S128">
            <v>580.3131311929174</v>
          </cell>
          <cell r="T128">
            <v>606.1010926130787</v>
          </cell>
          <cell r="U128">
            <v>630.6787284811805</v>
          </cell>
          <cell r="V128">
            <v>656.3522400425263</v>
          </cell>
          <cell r="W128">
            <v>685.3178870497018</v>
          </cell>
          <cell r="X128">
            <v>715.76559607605</v>
          </cell>
          <cell r="Y128">
            <v>747.7428332239693</v>
          </cell>
          <cell r="Z128">
            <v>783.402605090516</v>
          </cell>
        </row>
        <row r="129">
          <cell r="A129" t="str">
            <v>Gross official reserves,  change mln. USD (- = incr)</v>
          </cell>
          <cell r="F129" t="e">
            <v>#REF!</v>
          </cell>
          <cell r="G129" t="e">
            <v>#REF!</v>
          </cell>
          <cell r="H129" t="e">
            <v>#REF!</v>
          </cell>
          <cell r="I129" t="e">
            <v>#REF!</v>
          </cell>
          <cell r="J129" t="e">
            <v>#REF!</v>
          </cell>
          <cell r="K129" t="e">
            <v>#REF!</v>
          </cell>
          <cell r="L129" t="e">
            <v>#REF!</v>
          </cell>
          <cell r="M129" t="e">
            <v>#REF!</v>
          </cell>
          <cell r="N129" t="e">
            <v>#REF!</v>
          </cell>
          <cell r="O129">
            <v>-6.933502938164622</v>
          </cell>
          <cell r="P129">
            <v>-38.37087587956819</v>
          </cell>
          <cell r="Q129">
            <v>99.86950435866675</v>
          </cell>
          <cell r="R129">
            <v>-52.37590562336072</v>
          </cell>
          <cell r="S129">
            <v>-101.26697142796229</v>
          </cell>
          <cell r="T129">
            <v>-25.78796142016131</v>
          </cell>
          <cell r="U129">
            <v>-24.57763586810188</v>
          </cell>
          <cell r="V129">
            <v>-25.673511561345776</v>
          </cell>
          <cell r="W129">
            <v>-28.96564700717545</v>
          </cell>
          <cell r="X129">
            <v>-30.447709026348207</v>
          </cell>
          <cell r="Y129">
            <v>-31.977237147919368</v>
          </cell>
          <cell r="Z129">
            <v>-35.659771866546635</v>
          </cell>
        </row>
        <row r="131">
          <cell r="A131" t="str">
            <v>Exchange rates</v>
          </cell>
        </row>
        <row r="132">
          <cell r="A132" t="str">
            <v>Period averages</v>
          </cell>
          <cell r="B132">
            <v>1985</v>
          </cell>
        </row>
        <row r="133">
          <cell r="A133" t="str">
            <v>UM/US$ (projected in MRREAL. Xls)</v>
          </cell>
          <cell r="C133">
            <v>87.027</v>
          </cell>
          <cell r="D133">
            <v>120.806</v>
          </cell>
          <cell r="E133">
            <v>123.575</v>
          </cell>
          <cell r="F133">
            <v>129.76833333333332</v>
          </cell>
          <cell r="G133">
            <v>137.22166666666666</v>
          </cell>
          <cell r="H133">
            <v>151.85333333333332</v>
          </cell>
          <cell r="I133">
            <v>188.47583333333333</v>
          </cell>
          <cell r="J133">
            <v>209.51416666666665</v>
          </cell>
          <cell r="K133">
            <v>238.92333333333335</v>
          </cell>
          <cell r="L133">
            <v>255.62916666666666</v>
          </cell>
          <cell r="M133">
            <v>271.7391666666666</v>
          </cell>
          <cell r="N133">
            <v>263.03</v>
          </cell>
          <cell r="O133">
            <v>265.33333333333337</v>
          </cell>
          <cell r="P133">
            <v>265.6</v>
          </cell>
          <cell r="Q133">
            <v>268.6</v>
          </cell>
          <cell r="R133">
            <v>268.6</v>
          </cell>
          <cell r="S133">
            <v>268.6</v>
          </cell>
          <cell r="T133">
            <v>268.6</v>
          </cell>
          <cell r="U133">
            <v>268.6</v>
          </cell>
          <cell r="V133">
            <v>272.40491880234237</v>
          </cell>
          <cell r="W133">
            <v>276.2637371098687</v>
          </cell>
          <cell r="X133">
            <v>280.177218449164</v>
          </cell>
          <cell r="Y133">
            <v>284.14613716273516</v>
          </cell>
          <cell r="Z133">
            <v>288.1712785622268</v>
          </cell>
        </row>
        <row r="134">
          <cell r="A134" t="str">
            <v>SDR/US$ </v>
          </cell>
          <cell r="E134">
            <v>0.698277291731524</v>
          </cell>
          <cell r="F134">
            <v>0.6590227351859926</v>
          </cell>
          <cell r="G134">
            <v>0.6888044593200697</v>
          </cell>
          <cell r="H134">
            <v>0.7266843331702331</v>
          </cell>
          <cell r="I134">
            <v>0.737023322488854</v>
          </cell>
          <cell r="J134">
            <v>0.7312890554061151</v>
          </cell>
          <cell r="K134">
            <v>0.7581228121049468</v>
          </cell>
          <cell r="L134">
            <v>0.7854662560423626</v>
          </cell>
          <cell r="M134">
            <v>0.7720070252639298</v>
          </cell>
          <cell r="N134">
            <v>0.7138238532568509</v>
          </cell>
          <cell r="O134">
            <v>0.6751404292092755</v>
          </cell>
          <cell r="P134">
            <v>0.6767075022049386</v>
          </cell>
          <cell r="Q134">
            <v>0.6955447765134817</v>
          </cell>
          <cell r="R134">
            <v>0.6940203529500478</v>
          </cell>
          <cell r="S134">
            <v>0.6919553881961239</v>
          </cell>
          <cell r="T134">
            <v>0.6906122777684275</v>
          </cell>
          <cell r="U134">
            <v>0.6896193980716885</v>
          </cell>
          <cell r="V134">
            <v>0.6886598665241087</v>
          </cell>
          <cell r="W134">
            <v>0.6886598665241087</v>
          </cell>
          <cell r="X134">
            <v>0.6886598665241087</v>
          </cell>
          <cell r="Y134">
            <v>0.6886598665241087</v>
          </cell>
          <cell r="Z134">
            <v>0.6886598665241087</v>
          </cell>
        </row>
        <row r="135">
          <cell r="A135" t="str">
            <v>US$/SDR  (derived from line 131)</v>
          </cell>
          <cell r="E135">
            <v>1.4320958333333333</v>
          </cell>
          <cell r="F135">
            <v>1.5173983333333334</v>
          </cell>
          <cell r="G135">
            <v>1.4517908333333331</v>
          </cell>
          <cell r="H135">
            <v>1.3761133333333333</v>
          </cell>
          <cell r="I135">
            <v>1.3568091666666666</v>
          </cell>
          <cell r="J135">
            <v>1.3674483333333336</v>
          </cell>
          <cell r="K135">
            <v>1.3190475000000002</v>
          </cell>
          <cell r="L135">
            <v>1.2731291666666669</v>
          </cell>
          <cell r="M135">
            <v>1.295325</v>
          </cell>
          <cell r="N135">
            <v>1.4009058333333335</v>
          </cell>
          <cell r="O135">
            <v>1.4811733333333332</v>
          </cell>
          <cell r="P135">
            <v>1.4777433333333334</v>
          </cell>
          <cell r="Q135">
            <v>1.4377219609248508</v>
          </cell>
          <cell r="R135">
            <v>1.440879933490906</v>
          </cell>
          <cell r="S135">
            <v>1.4451798729495053</v>
          </cell>
          <cell r="T135">
            <v>1.4479904748164856</v>
          </cell>
          <cell r="U135">
            <v>1.4500752194561184</v>
          </cell>
          <cell r="V135">
            <v>1.452095655068919</v>
          </cell>
          <cell r="W135">
            <v>1.452095655068919</v>
          </cell>
          <cell r="X135">
            <v>1.452095655068919</v>
          </cell>
          <cell r="Y135">
            <v>1.452095655068919</v>
          </cell>
          <cell r="Z135">
            <v>1.452095655068919</v>
          </cell>
        </row>
        <row r="136">
          <cell r="A136" t="str">
            <v>UM/SDR (derived)</v>
          </cell>
          <cell r="E136">
            <v>176.97124260416666</v>
          </cell>
          <cell r="F136">
            <v>196.91025271944443</v>
          </cell>
          <cell r="G136">
            <v>199.21715780138885</v>
          </cell>
          <cell r="H136">
            <v>208.9673967111111</v>
          </cell>
          <cell r="I136">
            <v>255.72573836180553</v>
          </cell>
          <cell r="J136">
            <v>286.49979801805557</v>
          </cell>
          <cell r="K136">
            <v>315.15122552500003</v>
          </cell>
          <cell r="L136">
            <v>325.44894793402784</v>
          </cell>
          <cell r="M136">
            <v>351.9905360624999</v>
          </cell>
          <cell r="N136">
            <v>368.4802613416667</v>
          </cell>
          <cell r="O136">
            <v>393.0046577777778</v>
          </cell>
          <cell r="P136">
            <v>392.4886293333334</v>
          </cell>
          <cell r="Q136">
            <v>386.17211870441497</v>
          </cell>
          <cell r="R136">
            <v>387.02035013565734</v>
          </cell>
          <cell r="S136">
            <v>388.1753138742372</v>
          </cell>
          <cell r="T136">
            <v>388.93024153570803</v>
          </cell>
          <cell r="U136">
            <v>389.49020394591344</v>
          </cell>
          <cell r="V136">
            <v>395.557999012283</v>
          </cell>
          <cell r="W136">
            <v>401.1613723103425</v>
          </cell>
          <cell r="X136">
            <v>406.8441215593264</v>
          </cell>
          <cell r="Y136">
            <v>412.6073711786248</v>
          </cell>
          <cell r="Z136">
            <v>418.4522615158647</v>
          </cell>
        </row>
        <row r="137">
          <cell r="A137" t="str">
            <v>USD/Euro (WEO Sep 2005)</v>
          </cell>
          <cell r="K137">
            <v>0.9240216666666666</v>
          </cell>
          <cell r="L137">
            <v>0.8956233333333334</v>
          </cell>
          <cell r="M137">
            <v>0.9444191666666666</v>
          </cell>
          <cell r="N137">
            <v>1.1308274999999999</v>
          </cell>
          <cell r="O137">
            <v>1.2433041666666667</v>
          </cell>
          <cell r="P137">
            <v>1.2457550000000002</v>
          </cell>
          <cell r="Q137">
            <v>1.194893140890127</v>
          </cell>
          <cell r="R137">
            <v>1.1950130745340712</v>
          </cell>
          <cell r="S137">
            <v>1.1987575378473116</v>
          </cell>
          <cell r="T137">
            <v>1.2010377613536434</v>
          </cell>
          <cell r="U137">
            <v>1.2025388745726828</v>
          </cell>
          <cell r="V137">
            <v>1.2047438181288914</v>
          </cell>
          <cell r="W137">
            <v>1.2047438181288914</v>
          </cell>
          <cell r="X137">
            <v>1.2047438181288914</v>
          </cell>
          <cell r="Y137">
            <v>1.2047438181288914</v>
          </cell>
          <cell r="Z137">
            <v>1.2047438181288914</v>
          </cell>
        </row>
        <row r="138">
          <cell r="A138" t="str">
            <v>SDR/Euro (derived)</v>
          </cell>
          <cell r="K138">
            <v>0.7005219043792331</v>
          </cell>
          <cell r="L138">
            <v>0.7034819064575144</v>
          </cell>
          <cell r="M138">
            <v>0.7290982314605728</v>
          </cell>
          <cell r="N138">
            <v>0.8072116434188116</v>
          </cell>
          <cell r="O138">
            <v>0.839404908721014</v>
          </cell>
          <cell r="P138">
            <v>0.8430117544093134</v>
          </cell>
          <cell r="Q138">
            <v>0.8311016826379156</v>
          </cell>
          <cell r="R138">
            <v>0.829363395768058</v>
          </cell>
          <cell r="S138">
            <v>0.8294867374541662</v>
          </cell>
          <cell r="T138">
            <v>0.8294514240543327</v>
          </cell>
          <cell r="U138">
            <v>0.8292941348406193</v>
          </cell>
          <cell r="V138">
            <v>0.8296587169883874</v>
          </cell>
          <cell r="W138">
            <v>0.8296587169883874</v>
          </cell>
          <cell r="X138">
            <v>0.8296587169883874</v>
          </cell>
          <cell r="Y138">
            <v>0.8296587169883874</v>
          </cell>
          <cell r="Z138">
            <v>0.8296587169883874</v>
          </cell>
        </row>
        <row r="139">
          <cell r="A139" t="str">
            <v>Projected Real ex.rate, % change in USD terms (+ = depn)</v>
          </cell>
          <cell r="F139">
            <v>14.050860181336589</v>
          </cell>
          <cell r="G139">
            <v>3.3914187071076896</v>
          </cell>
          <cell r="H139">
            <v>-4.1261417185144325</v>
          </cell>
          <cell r="I139">
            <v>16.1296243025959</v>
          </cell>
          <cell r="J139">
            <v>6.1733799869787305</v>
          </cell>
          <cell r="K139">
            <v>-4.579821321110742</v>
          </cell>
          <cell r="L139">
            <v>-4.2478630323238775</v>
          </cell>
          <cell r="M139">
            <v>3.0308390404265424</v>
          </cell>
          <cell r="N139">
            <v>12.033874398343599</v>
          </cell>
          <cell r="O139">
            <v>-2.670050673227337</v>
          </cell>
          <cell r="P139">
            <v>-4.343356121929105</v>
          </cell>
          <cell r="Q139">
            <v>-7.838929694713528</v>
          </cell>
          <cell r="R139">
            <v>-2.497752377843341</v>
          </cell>
          <cell r="S139">
            <v>-1.2787747654054158</v>
          </cell>
          <cell r="T139">
            <v>-1.378249392751357</v>
          </cell>
          <cell r="U139">
            <v>-1.4447819715448986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N140">
            <v>1.131610950189218</v>
          </cell>
          <cell r="O140">
            <v>1.2421768637398174</v>
          </cell>
          <cell r="P140">
            <v>1.3194360124528772</v>
          </cell>
          <cell r="Q140">
            <v>1.3195970166981186</v>
          </cell>
          <cell r="R140">
            <v>1.3204230042224798</v>
          </cell>
          <cell r="S140">
            <v>1.320879652907288</v>
          </cell>
          <cell r="T140">
            <v>1.3214938902249462</v>
          </cell>
          <cell r="U140">
            <v>1.3221084786229977</v>
          </cell>
        </row>
        <row r="141">
          <cell r="A141" t="str">
            <v>End of period</v>
          </cell>
          <cell r="M141">
            <v>-1.7081612146924052</v>
          </cell>
          <cell r="N141">
            <v>1.1709337349397497</v>
          </cell>
          <cell r="O141">
            <v>3.669008587041378</v>
          </cell>
          <cell r="P141">
            <v>-4.616530156366361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-2.090269926781829</v>
          </cell>
          <cell r="W141">
            <v>-1.3967878476905393</v>
          </cell>
          <cell r="X141">
            <v>-1.3967878476905282</v>
          </cell>
          <cell r="Y141">
            <v>-1.3967878476905393</v>
          </cell>
          <cell r="Z141">
            <v>-1.3967878476905282</v>
          </cell>
        </row>
        <row r="142">
          <cell r="A142" t="str">
            <v>UM/US$ (imputed)</v>
          </cell>
          <cell r="E142">
            <v>128.37</v>
          </cell>
          <cell r="F142">
            <v>137.11</v>
          </cell>
          <cell r="G142">
            <v>142.45</v>
          </cell>
          <cell r="H142">
            <v>168.35</v>
          </cell>
          <cell r="I142">
            <v>205.78</v>
          </cell>
          <cell r="J142">
            <v>225</v>
          </cell>
          <cell r="K142">
            <v>252.3</v>
          </cell>
          <cell r="L142">
            <v>264.12</v>
          </cell>
          <cell r="M142">
            <v>268.71</v>
          </cell>
          <cell r="N142">
            <v>265.6</v>
          </cell>
          <cell r="O142">
            <v>256.2</v>
          </cell>
          <cell r="P142">
            <v>268.6</v>
          </cell>
          <cell r="Q142">
            <v>268.6</v>
          </cell>
          <cell r="R142">
            <v>268.6</v>
          </cell>
          <cell r="S142">
            <v>268.6</v>
          </cell>
          <cell r="T142">
            <v>268.6</v>
          </cell>
          <cell r="U142">
            <v>268.6</v>
          </cell>
          <cell r="V142">
            <v>274.33432795610554</v>
          </cell>
          <cell r="W142">
            <v>278.2204777795164</v>
          </cell>
          <cell r="X142">
            <v>282.1616778059496</v>
          </cell>
          <cell r="Y142">
            <v>286.158707862481</v>
          </cell>
          <cell r="Z142">
            <v>290.2123588230169</v>
          </cell>
        </row>
        <row r="143">
          <cell r="A143" t="str">
            <v>US$/SDR</v>
          </cell>
          <cell r="E143">
            <v>1.45201</v>
          </cell>
          <cell r="F143">
            <v>1.48532</v>
          </cell>
          <cell r="G143">
            <v>1.43817</v>
          </cell>
          <cell r="H143">
            <v>1.35418</v>
          </cell>
          <cell r="I143">
            <v>1.40211</v>
          </cell>
          <cell r="J143">
            <v>1.3728</v>
          </cell>
          <cell r="K143">
            <v>1.2944</v>
          </cell>
          <cell r="L143">
            <v>1.26279</v>
          </cell>
          <cell r="M143">
            <v>1.34003</v>
          </cell>
          <cell r="N143">
            <v>1.46743</v>
          </cell>
          <cell r="O143">
            <v>1.54036</v>
          </cell>
          <cell r="P143">
            <v>1.43121</v>
          </cell>
          <cell r="Q143">
            <v>1.438588958873768</v>
          </cell>
          <cell r="R143">
            <v>1.4428900632209578</v>
          </cell>
          <cell r="S143">
            <v>1.446574295917517</v>
          </cell>
          <cell r="T143">
            <v>1.4489942603958543</v>
          </cell>
          <cell r="U143">
            <v>1.451012521482192</v>
          </cell>
          <cell r="V143">
            <v>1.4530307969304392</v>
          </cell>
          <cell r="W143">
            <v>1.4530307969304392</v>
          </cell>
          <cell r="X143">
            <v>1.4530307969304392</v>
          </cell>
          <cell r="Y143">
            <v>1.4530307969304392</v>
          </cell>
          <cell r="Z143">
            <v>1.4530307969304392</v>
          </cell>
        </row>
        <row r="144">
          <cell r="A144" t="str">
            <v>UM/SDR</v>
          </cell>
          <cell r="E144">
            <v>186.3945237</v>
          </cell>
          <cell r="F144">
            <v>203.6522252</v>
          </cell>
          <cell r="G144">
            <v>204.8673165</v>
          </cell>
          <cell r="H144">
            <v>227.97620299999997</v>
          </cell>
          <cell r="I144">
            <v>288.5261958</v>
          </cell>
          <cell r="J144">
            <v>308.88</v>
          </cell>
          <cell r="K144">
            <v>326.57712000000004</v>
          </cell>
          <cell r="L144">
            <v>333.5280948</v>
          </cell>
          <cell r="M144">
            <v>360.0794613</v>
          </cell>
          <cell r="N144">
            <v>389.749408</v>
          </cell>
          <cell r="O144">
            <v>394.64023199999997</v>
          </cell>
          <cell r="P144">
            <v>384.42300600000004</v>
          </cell>
          <cell r="Q144">
            <v>386.4049943534941</v>
          </cell>
          <cell r="R144">
            <v>387.5602709811493</v>
          </cell>
          <cell r="S144">
            <v>388.5498558834451</v>
          </cell>
          <cell r="T144">
            <v>389.1998583423265</v>
          </cell>
          <cell r="U144">
            <v>389.7419632701168</v>
          </cell>
          <cell r="V144">
            <v>398.6162271754365</v>
          </cell>
          <cell r="W144">
            <v>404.26292255033826</v>
          </cell>
          <cell r="X144">
            <v>409.98960756560876</v>
          </cell>
          <cell r="Y144">
            <v>415.7974153340055</v>
          </cell>
          <cell r="Z144">
            <v>421.68749501967085</v>
          </cell>
        </row>
        <row r="145">
          <cell r="A145" t="str">
            <v>SDR/US$ </v>
          </cell>
          <cell r="E145">
            <v>0.6887004910434501</v>
          </cell>
          <cell r="F145">
            <v>0.6732555947539924</v>
          </cell>
          <cell r="G145">
            <v>0.6953280905595305</v>
          </cell>
          <cell r="H145">
            <v>0.7384542675272121</v>
          </cell>
          <cell r="I145">
            <v>0.7132108037172548</v>
          </cell>
          <cell r="J145">
            <v>0.7284382284382285</v>
          </cell>
          <cell r="K145">
            <v>0.7725587144622992</v>
          </cell>
          <cell r="L145">
            <v>0.7918973067572597</v>
          </cell>
          <cell r="M145">
            <v>0.7462519495832183</v>
          </cell>
          <cell r="N145">
            <v>0.6814635110363015</v>
          </cell>
          <cell r="O145">
            <v>0.6491988885715028</v>
          </cell>
          <cell r="P145">
            <v>0.6987094835838207</v>
          </cell>
          <cell r="Q145">
            <v>0.6951255908309436</v>
          </cell>
          <cell r="R145">
            <v>0.6930534941572083</v>
          </cell>
          <cell r="S145">
            <v>0.6912883789115934</v>
          </cell>
          <cell r="T145">
            <v>0.6901338585887894</v>
          </cell>
          <cell r="U145">
            <v>0.6891739286843037</v>
          </cell>
          <cell r="V145">
            <v>0.6882166586644433</v>
          </cell>
          <cell r="W145">
            <v>0.6882166586644433</v>
          </cell>
          <cell r="X145">
            <v>0.6882166586644433</v>
          </cell>
          <cell r="Y145">
            <v>0.6882166586644433</v>
          </cell>
          <cell r="Z145">
            <v>0.6882166586644433</v>
          </cell>
        </row>
        <row r="147">
          <cell r="A147" t="str">
            <v>Environment</v>
          </cell>
        </row>
        <row r="149">
          <cell r="A149" t="str">
            <v>(Source: EER)</v>
          </cell>
        </row>
        <row r="150">
          <cell r="A150" t="str">
            <v>Nominal effective exchange rate index (base=1990, annual ave)</v>
          </cell>
          <cell r="E150">
            <v>95.34111105902242</v>
          </cell>
          <cell r="F150">
            <v>86.574831028483</v>
          </cell>
          <cell r="G150">
            <v>84.52724894651301</v>
          </cell>
          <cell r="H150">
            <v>84.3046202490671</v>
          </cell>
          <cell r="I150">
            <v>71.96363531536593</v>
          </cell>
          <cell r="J150">
            <v>65.52081440940677</v>
          </cell>
          <cell r="K150">
            <v>62.34235241063957</v>
          </cell>
          <cell r="L150">
            <v>61.76497832555176</v>
          </cell>
          <cell r="M150">
            <v>56.453701350061216</v>
          </cell>
          <cell r="N150">
            <v>51.28388789800734</v>
          </cell>
          <cell r="O150">
            <v>47.67211738860358</v>
          </cell>
        </row>
        <row r="151">
          <cell r="A151" t="str">
            <v>   Percentage change</v>
          </cell>
          <cell r="F151">
            <v>-9.194648492309383</v>
          </cell>
          <cell r="G151">
            <v>-2.3651008701320366</v>
          </cell>
          <cell r="H151">
            <v>-0.26338098095063683</v>
          </cell>
          <cell r="I151">
            <v>-14.6385629841417</v>
          </cell>
          <cell r="J151">
            <v>-8.95288415840142</v>
          </cell>
          <cell r="K151">
            <v>-4.851072178234201</v>
          </cell>
          <cell r="L151">
            <v>-0.9261345822896387</v>
          </cell>
          <cell r="M151">
            <v>-8.599172410448825</v>
          </cell>
          <cell r="N151">
            <v>-9.157616468753057</v>
          </cell>
          <cell r="O151">
            <v>-7.042700265991531</v>
          </cell>
        </row>
        <row r="152">
          <cell r="A152" t="str">
            <v>Real effective exchange rate (base=1990, annual ave)</v>
          </cell>
          <cell r="E152">
            <v>79.90647300932353</v>
          </cell>
          <cell r="F152">
            <v>73.56686555684168</v>
          </cell>
          <cell r="G152">
            <v>73.10841748380273</v>
          </cell>
          <cell r="H152">
            <v>74.6863384714756</v>
          </cell>
          <cell r="I152">
            <v>67.35650618866053</v>
          </cell>
          <cell r="J152">
            <v>62.89743854968242</v>
          </cell>
          <cell r="K152">
            <v>60.516813826237495</v>
          </cell>
          <cell r="L152">
            <v>61.10546005309016</v>
          </cell>
          <cell r="M152">
            <v>56.79690135594587</v>
          </cell>
          <cell r="N152">
            <v>52.98172883422404</v>
          </cell>
          <cell r="O152">
            <v>49.492470162882796</v>
          </cell>
          <cell r="P152">
            <v>51.73971002575478</v>
          </cell>
          <cell r="Q152">
            <v>56.14052642223592</v>
          </cell>
          <cell r="R152">
            <v>57.578699764741025</v>
          </cell>
          <cell r="S152">
            <v>58.324539254769995</v>
          </cell>
          <cell r="T152">
            <v>59.139630857945015</v>
          </cell>
          <cell r="U152">
            <v>60.00659532899625</v>
          </cell>
          <cell r="V152">
            <v>59.58456548250745</v>
          </cell>
          <cell r="W152">
            <v>59.584565482507436</v>
          </cell>
          <cell r="X152">
            <v>59.58456548250745</v>
          </cell>
          <cell r="Y152">
            <v>59.58456548250745</v>
          </cell>
          <cell r="Z152">
            <v>59.58456548250745</v>
          </cell>
        </row>
        <row r="153">
          <cell r="A153" t="str">
            <v>   Percentage change</v>
          </cell>
          <cell r="F153">
            <v>-7.933784603084844</v>
          </cell>
          <cell r="G153">
            <v>-0.623171953254866</v>
          </cell>
          <cell r="H153">
            <v>2.1583301102399863</v>
          </cell>
          <cell r="I153">
            <v>-9.814154011063872</v>
          </cell>
          <cell r="J153">
            <v>-6.62009936573699</v>
          </cell>
          <cell r="K153">
            <v>-3.7849311169714475</v>
          </cell>
          <cell r="L153">
            <v>0.9726986429636773</v>
          </cell>
          <cell r="M153">
            <v>-7.051020798142906</v>
          </cell>
          <cell r="N153">
            <v>-6.717219479654641</v>
          </cell>
          <cell r="O153">
            <v>-6.585777301187891</v>
          </cell>
          <cell r="P153">
            <v>4.540569212803846</v>
          </cell>
          <cell r="Q153">
            <v>8.505684307644012</v>
          </cell>
          <cell r="R153">
            <v>2.5617382560479096</v>
          </cell>
          <cell r="S153">
            <v>1.2953392366906031</v>
          </cell>
          <cell r="T153">
            <v>1.3975105737476679</v>
          </cell>
          <cell r="U153">
            <v>1.4659619251491525</v>
          </cell>
          <cell r="V153">
            <v>-0.7033057685991814</v>
          </cell>
          <cell r="W153">
            <v>-2.3849892333903075E-14</v>
          </cell>
          <cell r="X153">
            <v>2.384989233390308E-14</v>
          </cell>
          <cell r="Y153">
            <v>0</v>
          </cell>
          <cell r="Z153">
            <v>0</v>
          </cell>
        </row>
        <row r="157">
          <cell r="A157" t="str">
            <v>PIP excluding SNIM</v>
          </cell>
          <cell r="B157" t="str">
            <v>UM mlns</v>
          </cell>
        </row>
        <row r="158">
          <cell r="A158" t="str">
            <v>Total finance</v>
          </cell>
          <cell r="B158" t="str">
            <v>UM mlns</v>
          </cell>
        </row>
        <row r="159">
          <cell r="A159" t="str">
            <v>External finance</v>
          </cell>
          <cell r="B159" t="str">
            <v>UM mlns</v>
          </cell>
          <cell r="J159">
            <v>15490.752876073999</v>
          </cell>
          <cell r="K159">
            <v>16625</v>
          </cell>
          <cell r="L159">
            <v>17437.888000000003</v>
          </cell>
          <cell r="M159">
            <v>12490</v>
          </cell>
          <cell r="N159">
            <v>10300</v>
          </cell>
          <cell r="O159">
            <v>11330</v>
          </cell>
          <cell r="P159">
            <v>12460</v>
          </cell>
          <cell r="Q159">
            <v>13700</v>
          </cell>
          <cell r="R159">
            <v>13700</v>
          </cell>
          <cell r="S159">
            <v>13700</v>
          </cell>
          <cell r="T159">
            <v>13700</v>
          </cell>
          <cell r="U159">
            <v>13700</v>
          </cell>
          <cell r="V159">
            <v>13700</v>
          </cell>
          <cell r="W159">
            <v>13700</v>
          </cell>
          <cell r="X159">
            <v>13700</v>
          </cell>
          <cell r="Y159">
            <v>13700</v>
          </cell>
          <cell r="Z159">
            <v>13700</v>
          </cell>
        </row>
        <row r="160">
          <cell r="A160" t="str">
            <v>Execution rate on external finance</v>
          </cell>
          <cell r="J160">
            <v>0.6</v>
          </cell>
          <cell r="K160">
            <v>0.724</v>
          </cell>
          <cell r="L160">
            <v>0.75</v>
          </cell>
          <cell r="M160">
            <v>0.7</v>
          </cell>
          <cell r="N160">
            <v>0.7</v>
          </cell>
          <cell r="O160">
            <v>0.7</v>
          </cell>
          <cell r="P160">
            <v>0.7</v>
          </cell>
          <cell r="Q160">
            <v>0.7</v>
          </cell>
          <cell r="R160">
            <v>0.7</v>
          </cell>
          <cell r="S160">
            <v>0.7</v>
          </cell>
          <cell r="T160">
            <v>0.7</v>
          </cell>
          <cell r="U160">
            <v>0.7</v>
          </cell>
          <cell r="V160">
            <v>0.7</v>
          </cell>
          <cell r="W160">
            <v>0.7</v>
          </cell>
          <cell r="X160">
            <v>0.7</v>
          </cell>
          <cell r="Y160">
            <v>0.7</v>
          </cell>
          <cell r="Z160">
            <v>0.7</v>
          </cell>
        </row>
        <row r="161">
          <cell r="A161" t="str">
            <v>Grant/Loan Shares in external finance </v>
          </cell>
        </row>
        <row r="162">
          <cell r="A162" t="str">
            <v>Total Grants</v>
          </cell>
          <cell r="B162" t="str">
            <v>% of external finance</v>
          </cell>
          <cell r="J162">
            <v>0.3500000000000001</v>
          </cell>
          <cell r="K162">
            <v>0.35</v>
          </cell>
          <cell r="L162">
            <v>0.375</v>
          </cell>
          <cell r="M162">
            <v>0.3500000000000001</v>
          </cell>
          <cell r="N162">
            <v>0.3500000000000001</v>
          </cell>
          <cell r="O162">
            <v>0.3500000000000001</v>
          </cell>
          <cell r="P162">
            <v>0.3500000000000001</v>
          </cell>
          <cell r="Q162">
            <v>0.3500000000000001</v>
          </cell>
          <cell r="R162">
            <v>0.3500000000000001</v>
          </cell>
          <cell r="S162">
            <v>0.3500000000000001</v>
          </cell>
          <cell r="T162">
            <v>0.3500000000000001</v>
          </cell>
          <cell r="U162">
            <v>0.3500000000000001</v>
          </cell>
          <cell r="V162">
            <v>0.3500000000000001</v>
          </cell>
          <cell r="W162">
            <v>0.3500000000000001</v>
          </cell>
          <cell r="X162">
            <v>0.3500000000000001</v>
          </cell>
          <cell r="Y162">
            <v>0.3500000000000001</v>
          </cell>
          <cell r="Z162">
            <v>0.3500000000000001</v>
          </cell>
        </row>
        <row r="163">
          <cell r="A163" t="str">
            <v>excl. EU &amp; France </v>
          </cell>
          <cell r="B163" t="str">
            <v>% of total grants</v>
          </cell>
          <cell r="E163">
            <v>0.19486081370449676</v>
          </cell>
          <cell r="F163">
            <v>0.2074546905277556</v>
          </cell>
          <cell r="G163">
            <v>0.29</v>
          </cell>
          <cell r="H163">
            <v>0.21</v>
          </cell>
          <cell r="I163">
            <v>0.133</v>
          </cell>
          <cell r="J163">
            <v>0.21000000000000005</v>
          </cell>
          <cell r="K163">
            <v>0.21</v>
          </cell>
          <cell r="L163">
            <v>0.22499999999999998</v>
          </cell>
          <cell r="M163">
            <v>0.21000000000000005</v>
          </cell>
          <cell r="N163">
            <v>0.21000000000000005</v>
          </cell>
          <cell r="O163">
            <v>0.21000000000000005</v>
          </cell>
          <cell r="P163">
            <v>0.21000000000000005</v>
          </cell>
          <cell r="Q163">
            <v>0.21000000000000005</v>
          </cell>
          <cell r="R163">
            <v>0.21000000000000005</v>
          </cell>
          <cell r="S163">
            <v>0.21000000000000005</v>
          </cell>
          <cell r="T163">
            <v>0.21000000000000005</v>
          </cell>
          <cell r="U163">
            <v>0.21000000000000005</v>
          </cell>
          <cell r="V163">
            <v>0.21000000000000005</v>
          </cell>
          <cell r="W163">
            <v>0.21000000000000005</v>
          </cell>
          <cell r="X163">
            <v>0.21000000000000005</v>
          </cell>
          <cell r="Y163">
            <v>0.21000000000000005</v>
          </cell>
          <cell r="Z163">
            <v>0.21000000000000005</v>
          </cell>
        </row>
        <row r="164">
          <cell r="A164" t="str">
            <v>EU &amp; France</v>
          </cell>
          <cell r="B164" t="str">
            <v>% of total grants</v>
          </cell>
          <cell r="E164">
            <v>0.08565310492505353</v>
          </cell>
          <cell r="F164">
            <v>0.1037273452638778</v>
          </cell>
          <cell r="G164">
            <v>0.121</v>
          </cell>
          <cell r="H164">
            <v>0.07</v>
          </cell>
          <cell r="I164">
            <v>0.074</v>
          </cell>
          <cell r="J164">
            <v>0.14000000000000004</v>
          </cell>
          <cell r="K164">
            <v>0.13999999999999999</v>
          </cell>
          <cell r="L164">
            <v>0.15000000000000002</v>
          </cell>
          <cell r="M164">
            <v>0.14000000000000004</v>
          </cell>
          <cell r="N164">
            <v>0.14000000000000004</v>
          </cell>
          <cell r="O164">
            <v>0.14000000000000004</v>
          </cell>
          <cell r="P164">
            <v>0.14000000000000004</v>
          </cell>
          <cell r="Q164">
            <v>0.14000000000000004</v>
          </cell>
          <cell r="R164">
            <v>0.14000000000000004</v>
          </cell>
          <cell r="S164">
            <v>0.14000000000000004</v>
          </cell>
          <cell r="T164">
            <v>0.14000000000000004</v>
          </cell>
          <cell r="U164">
            <v>0.14000000000000004</v>
          </cell>
          <cell r="V164">
            <v>0.14000000000000004</v>
          </cell>
          <cell r="W164">
            <v>0.14000000000000004</v>
          </cell>
          <cell r="X164">
            <v>0.14000000000000004</v>
          </cell>
          <cell r="Y164">
            <v>0.14000000000000004</v>
          </cell>
          <cell r="Z164">
            <v>0.14000000000000004</v>
          </cell>
        </row>
        <row r="165">
          <cell r="A165" t="str">
            <v>Total Loans</v>
          </cell>
          <cell r="B165" t="str">
            <v>% of external finance</v>
          </cell>
          <cell r="J165">
            <v>0.6499999999999999</v>
          </cell>
          <cell r="K165">
            <v>0.65</v>
          </cell>
          <cell r="L165">
            <v>0.625</v>
          </cell>
          <cell r="M165">
            <v>0.6499999999999999</v>
          </cell>
          <cell r="N165">
            <v>0.6499999999999999</v>
          </cell>
          <cell r="O165">
            <v>0.6499999999999999</v>
          </cell>
          <cell r="P165">
            <v>0.6499999999999999</v>
          </cell>
          <cell r="Q165">
            <v>0.6499999999999999</v>
          </cell>
          <cell r="R165">
            <v>0.6499999999999999</v>
          </cell>
          <cell r="S165">
            <v>0.6499999999999999</v>
          </cell>
          <cell r="T165">
            <v>0.6499999999999999</v>
          </cell>
          <cell r="U165">
            <v>0.6499999999999999</v>
          </cell>
          <cell r="V165">
            <v>0.6499999999999999</v>
          </cell>
          <cell r="W165">
            <v>0.6499999999999999</v>
          </cell>
          <cell r="X165">
            <v>0.6499999999999999</v>
          </cell>
          <cell r="Y165">
            <v>0.6499999999999999</v>
          </cell>
          <cell r="Z165">
            <v>0.6499999999999999</v>
          </cell>
        </row>
        <row r="166">
          <cell r="A166" t="str">
            <v>Quasi loans</v>
          </cell>
          <cell r="B166" t="str">
            <v>% of total loans</v>
          </cell>
          <cell r="E166">
            <v>0.32119914346895073</v>
          </cell>
          <cell r="F166">
            <v>0.2986435654850108</v>
          </cell>
          <cell r="G166">
            <v>0.22154</v>
          </cell>
          <cell r="H166">
            <v>0.22154</v>
          </cell>
          <cell r="I166">
            <v>0.243</v>
          </cell>
          <cell r="J166">
            <v>0.36</v>
          </cell>
          <cell r="K166">
            <v>0.55</v>
          </cell>
          <cell r="L166">
            <v>0.375</v>
          </cell>
          <cell r="M166">
            <v>0.35</v>
          </cell>
          <cell r="N166">
            <v>0.35</v>
          </cell>
          <cell r="O166">
            <v>0.35</v>
          </cell>
          <cell r="P166">
            <v>0.35</v>
          </cell>
          <cell r="Q166">
            <v>0.35</v>
          </cell>
          <cell r="R166">
            <v>0.35</v>
          </cell>
          <cell r="S166">
            <v>0.35</v>
          </cell>
          <cell r="T166">
            <v>0.35</v>
          </cell>
          <cell r="U166">
            <v>0.35</v>
          </cell>
          <cell r="V166">
            <v>0.35</v>
          </cell>
          <cell r="W166">
            <v>0.35</v>
          </cell>
          <cell r="X166">
            <v>0.35</v>
          </cell>
          <cell r="Y166">
            <v>0.35</v>
          </cell>
          <cell r="Z166">
            <v>0.35</v>
          </cell>
        </row>
        <row r="167">
          <cell r="A167" t="str">
            <v>Loans</v>
          </cell>
          <cell r="B167" t="str">
            <v>% of total loans</v>
          </cell>
          <cell r="E167">
            <v>0.23019271948608136</v>
          </cell>
          <cell r="F167">
            <v>0.21315399521258405</v>
          </cell>
          <cell r="G167">
            <v>0.15846</v>
          </cell>
          <cell r="H167">
            <v>0.3</v>
          </cell>
          <cell r="I167">
            <v>0.32499999999999996</v>
          </cell>
          <cell r="J167">
            <v>0.29</v>
          </cell>
          <cell r="K167">
            <v>0.1</v>
          </cell>
          <cell r="L167">
            <v>0.25</v>
          </cell>
          <cell r="M167">
            <v>0.3</v>
          </cell>
          <cell r="N167">
            <v>0.3</v>
          </cell>
          <cell r="O167">
            <v>0.3</v>
          </cell>
          <cell r="P167">
            <v>0.3</v>
          </cell>
          <cell r="Q167">
            <v>0.3</v>
          </cell>
          <cell r="R167">
            <v>0.3</v>
          </cell>
          <cell r="S167">
            <v>0.3</v>
          </cell>
          <cell r="T167">
            <v>0.3</v>
          </cell>
          <cell r="U167">
            <v>0.3</v>
          </cell>
          <cell r="V167">
            <v>0.3</v>
          </cell>
          <cell r="W167">
            <v>0.3</v>
          </cell>
          <cell r="X167">
            <v>0.3</v>
          </cell>
          <cell r="Y167">
            <v>0.3</v>
          </cell>
          <cell r="Z167">
            <v>0.3</v>
          </cell>
        </row>
        <row r="168">
          <cell r="A168" t="str">
            <v>Government/PE shares of total grants and loans</v>
          </cell>
        </row>
        <row r="169">
          <cell r="A169" t="str">
            <v>Government</v>
          </cell>
          <cell r="B169" t="str">
            <v>% of total grants and loans</v>
          </cell>
          <cell r="J169">
            <v>0.8</v>
          </cell>
          <cell r="K169">
            <v>0.8</v>
          </cell>
          <cell r="L169">
            <v>0.75</v>
          </cell>
          <cell r="M169">
            <v>0.85</v>
          </cell>
          <cell r="N169">
            <v>0.85</v>
          </cell>
          <cell r="O169">
            <v>0.85</v>
          </cell>
          <cell r="P169">
            <v>0.85</v>
          </cell>
          <cell r="Q169">
            <v>0.85</v>
          </cell>
          <cell r="R169">
            <v>0.85</v>
          </cell>
          <cell r="S169">
            <v>0.85</v>
          </cell>
          <cell r="T169">
            <v>0.85</v>
          </cell>
          <cell r="U169">
            <v>0.85</v>
          </cell>
          <cell r="V169">
            <v>0.85</v>
          </cell>
          <cell r="W169">
            <v>0.85</v>
          </cell>
          <cell r="X169">
            <v>0.85</v>
          </cell>
          <cell r="Y169">
            <v>0.85</v>
          </cell>
          <cell r="Z169">
            <v>0.85</v>
          </cell>
        </row>
        <row r="170">
          <cell r="A170" t="str">
            <v>Public enterprises excl. SNIM</v>
          </cell>
          <cell r="B170" t="str">
            <v>% of total grants and loans</v>
          </cell>
          <cell r="J170">
            <v>0.2</v>
          </cell>
          <cell r="K170">
            <v>0.2</v>
          </cell>
          <cell r="L170">
            <v>0.25</v>
          </cell>
          <cell r="M170">
            <v>0.15000000000000002</v>
          </cell>
          <cell r="N170">
            <v>0.15000000000000002</v>
          </cell>
          <cell r="O170">
            <v>0.15000000000000002</v>
          </cell>
          <cell r="P170">
            <v>0.15000000000000002</v>
          </cell>
          <cell r="Q170">
            <v>0.15000000000000002</v>
          </cell>
          <cell r="R170">
            <v>0.15000000000000002</v>
          </cell>
          <cell r="S170">
            <v>0.15000000000000002</v>
          </cell>
          <cell r="T170">
            <v>0.15000000000000002</v>
          </cell>
          <cell r="U170">
            <v>0.15000000000000002</v>
          </cell>
          <cell r="V170">
            <v>0.15000000000000002</v>
          </cell>
          <cell r="W170">
            <v>0.15000000000000002</v>
          </cell>
          <cell r="X170">
            <v>0.15000000000000002</v>
          </cell>
          <cell r="Y170">
            <v>0.15000000000000002</v>
          </cell>
          <cell r="Z170">
            <v>0.15000000000000002</v>
          </cell>
        </row>
        <row r="171">
          <cell r="A171" t="str">
            <v>Share of expenditures for grants/loans on imports of goods and services</v>
          </cell>
        </row>
        <row r="172">
          <cell r="A172" t="str">
            <v>Loans</v>
          </cell>
          <cell r="E172">
            <v>72.5</v>
          </cell>
          <cell r="F172">
            <v>72.5</v>
          </cell>
          <cell r="G172">
            <v>72.5</v>
          </cell>
          <cell r="H172">
            <v>72.5</v>
          </cell>
          <cell r="I172">
            <v>72.5</v>
          </cell>
          <cell r="J172">
            <v>84</v>
          </cell>
          <cell r="K172">
            <v>85</v>
          </cell>
          <cell r="L172">
            <v>85</v>
          </cell>
          <cell r="M172">
            <v>85</v>
          </cell>
          <cell r="N172">
            <v>85</v>
          </cell>
          <cell r="O172">
            <v>85</v>
          </cell>
          <cell r="P172">
            <v>85</v>
          </cell>
          <cell r="Q172">
            <v>85</v>
          </cell>
          <cell r="R172">
            <v>85</v>
          </cell>
          <cell r="S172">
            <v>85</v>
          </cell>
          <cell r="T172">
            <v>85</v>
          </cell>
          <cell r="U172">
            <v>85</v>
          </cell>
          <cell r="V172">
            <v>85</v>
          </cell>
          <cell r="W172">
            <v>85</v>
          </cell>
          <cell r="X172">
            <v>85</v>
          </cell>
          <cell r="Y172">
            <v>85</v>
          </cell>
          <cell r="Z172">
            <v>85</v>
          </cell>
        </row>
        <row r="173">
          <cell r="A173" t="str">
            <v>Grants, excl. EU and France</v>
          </cell>
          <cell r="E173">
            <v>55</v>
          </cell>
          <cell r="F173">
            <v>55</v>
          </cell>
          <cell r="G173">
            <v>55</v>
          </cell>
          <cell r="H173">
            <v>55</v>
          </cell>
          <cell r="I173">
            <v>55</v>
          </cell>
          <cell r="J173">
            <v>84</v>
          </cell>
          <cell r="K173">
            <v>85</v>
          </cell>
          <cell r="L173">
            <v>85</v>
          </cell>
          <cell r="M173">
            <v>85</v>
          </cell>
          <cell r="N173">
            <v>85</v>
          </cell>
          <cell r="O173">
            <v>85</v>
          </cell>
          <cell r="P173">
            <v>85</v>
          </cell>
          <cell r="Q173">
            <v>85</v>
          </cell>
          <cell r="R173">
            <v>85</v>
          </cell>
          <cell r="S173">
            <v>85</v>
          </cell>
          <cell r="T173">
            <v>85</v>
          </cell>
          <cell r="U173">
            <v>85</v>
          </cell>
          <cell r="V173">
            <v>85</v>
          </cell>
          <cell r="W173">
            <v>85</v>
          </cell>
          <cell r="X173">
            <v>85</v>
          </cell>
          <cell r="Y173">
            <v>85</v>
          </cell>
          <cell r="Z173">
            <v>85</v>
          </cell>
        </row>
        <row r="174">
          <cell r="A174" t="str">
            <v>Grants EU and France</v>
          </cell>
          <cell r="E174">
            <v>20</v>
          </cell>
          <cell r="F174">
            <v>20</v>
          </cell>
          <cell r="G174">
            <v>20</v>
          </cell>
          <cell r="H174">
            <v>55</v>
          </cell>
          <cell r="I174">
            <v>20</v>
          </cell>
          <cell r="J174">
            <v>84</v>
          </cell>
          <cell r="K174">
            <v>85</v>
          </cell>
          <cell r="L174">
            <v>85</v>
          </cell>
          <cell r="M174">
            <v>85</v>
          </cell>
          <cell r="N174">
            <v>85</v>
          </cell>
          <cell r="O174">
            <v>85</v>
          </cell>
          <cell r="P174">
            <v>85</v>
          </cell>
          <cell r="Q174">
            <v>85</v>
          </cell>
          <cell r="R174">
            <v>85</v>
          </cell>
          <cell r="S174">
            <v>85</v>
          </cell>
          <cell r="T174">
            <v>85</v>
          </cell>
          <cell r="U174">
            <v>85</v>
          </cell>
          <cell r="V174">
            <v>85</v>
          </cell>
          <cell r="W174">
            <v>85</v>
          </cell>
          <cell r="X174">
            <v>85</v>
          </cell>
          <cell r="Y174">
            <v>85</v>
          </cell>
          <cell r="Z174">
            <v>85</v>
          </cell>
        </row>
        <row r="175">
          <cell r="A175" t="str">
            <v>Goods/Services share of imports of goods and services</v>
          </cell>
          <cell r="J175">
            <v>100</v>
          </cell>
          <cell r="K175">
            <v>100</v>
          </cell>
          <cell r="L175">
            <v>100</v>
          </cell>
          <cell r="M175">
            <v>100</v>
          </cell>
          <cell r="N175">
            <v>100</v>
          </cell>
          <cell r="O175">
            <v>100</v>
          </cell>
          <cell r="P175">
            <v>100</v>
          </cell>
          <cell r="Q175">
            <v>100</v>
          </cell>
          <cell r="R175">
            <v>99.6</v>
          </cell>
          <cell r="S175">
            <v>99.2016</v>
          </cell>
          <cell r="T175">
            <v>98.8047936</v>
          </cell>
          <cell r="U175">
            <v>98.4095744256</v>
          </cell>
          <cell r="V175">
            <v>98.0159361278976</v>
          </cell>
          <cell r="W175">
            <v>97.62387238338601</v>
          </cell>
          <cell r="X175">
            <v>97.23337689385247</v>
          </cell>
          <cell r="Y175">
            <v>96.84444338627705</v>
          </cell>
          <cell r="Z175">
            <v>96.45706561273194</v>
          </cell>
        </row>
        <row r="176">
          <cell r="A176" t="str">
            <v>Imports</v>
          </cell>
          <cell r="E176">
            <v>58.13</v>
          </cell>
          <cell r="F176">
            <v>58.13</v>
          </cell>
          <cell r="G176">
            <v>58.13</v>
          </cell>
          <cell r="H176">
            <v>89</v>
          </cell>
          <cell r="I176">
            <v>58.13</v>
          </cell>
          <cell r="J176">
            <v>60</v>
          </cell>
          <cell r="K176">
            <v>53.4</v>
          </cell>
          <cell r="L176">
            <v>53.4</v>
          </cell>
          <cell r="M176">
            <v>53.4</v>
          </cell>
          <cell r="N176">
            <v>53.4</v>
          </cell>
          <cell r="O176">
            <v>53.4</v>
          </cell>
          <cell r="P176">
            <v>53.4</v>
          </cell>
          <cell r="Q176">
            <v>53.4</v>
          </cell>
          <cell r="R176">
            <v>53.2932</v>
          </cell>
          <cell r="S176">
            <v>53.1866136</v>
          </cell>
          <cell r="T176">
            <v>53.0802403728</v>
          </cell>
          <cell r="U176">
            <v>52.9740798920544</v>
          </cell>
          <cell r="V176">
            <v>52.86813173227029</v>
          </cell>
          <cell r="W176">
            <v>52.76239546880575</v>
          </cell>
          <cell r="X176">
            <v>52.656870677868135</v>
          </cell>
          <cell r="Y176">
            <v>52.5515569365124</v>
          </cell>
          <cell r="Z176">
            <v>52.44645382263937</v>
          </cell>
        </row>
        <row r="177">
          <cell r="A177" t="str">
            <v>Freight and insurance</v>
          </cell>
          <cell r="E177">
            <v>9.44</v>
          </cell>
          <cell r="F177">
            <v>9.44</v>
          </cell>
          <cell r="G177">
            <v>8.5</v>
          </cell>
          <cell r="H177">
            <v>8</v>
          </cell>
          <cell r="I177">
            <v>8.5</v>
          </cell>
          <cell r="J177">
            <v>5.217391304347828</v>
          </cell>
          <cell r="K177">
            <v>4.272</v>
          </cell>
          <cell r="L177">
            <v>4.272</v>
          </cell>
          <cell r="M177">
            <v>4.272</v>
          </cell>
          <cell r="N177">
            <v>4.272</v>
          </cell>
          <cell r="O177">
            <v>4.272</v>
          </cell>
          <cell r="P177">
            <v>4.272</v>
          </cell>
          <cell r="Q177">
            <v>4.272</v>
          </cell>
          <cell r="R177">
            <v>4.634191304347823</v>
          </cell>
          <cell r="S177">
            <v>4.6249229217391274</v>
          </cell>
          <cell r="T177">
            <v>4.61567307589565</v>
          </cell>
          <cell r="U177">
            <v>4.606441729743857</v>
          </cell>
          <cell r="V177">
            <v>4.597228846284374</v>
          </cell>
          <cell r="W177">
            <v>4.588034388591801</v>
          </cell>
          <cell r="X177">
            <v>4.578858319814621</v>
          </cell>
          <cell r="Y177">
            <v>4.5697006031749865</v>
          </cell>
          <cell r="Z177">
            <v>4.560561201968639</v>
          </cell>
        </row>
        <row r="178">
          <cell r="A178" t="str">
            <v>Services</v>
          </cell>
          <cell r="E178">
            <v>32.43</v>
          </cell>
          <cell r="F178">
            <v>32.43</v>
          </cell>
          <cell r="G178">
            <v>33.37</v>
          </cell>
          <cell r="H178">
            <v>3</v>
          </cell>
          <cell r="I178">
            <v>33.37</v>
          </cell>
          <cell r="J178">
            <v>34.78260869565217</v>
          </cell>
          <cell r="K178">
            <v>42.328</v>
          </cell>
          <cell r="L178">
            <v>42.328</v>
          </cell>
          <cell r="M178">
            <v>42.328</v>
          </cell>
          <cell r="N178">
            <v>42.328</v>
          </cell>
          <cell r="O178">
            <v>42.328</v>
          </cell>
          <cell r="P178">
            <v>42.328</v>
          </cell>
          <cell r="Q178">
            <v>42.328</v>
          </cell>
          <cell r="R178">
            <v>41.67260869565217</v>
          </cell>
          <cell r="S178">
            <v>41.39006347826087</v>
          </cell>
          <cell r="T178">
            <v>41.10888015130435</v>
          </cell>
          <cell r="U178">
            <v>40.829052803801744</v>
          </cell>
          <cell r="V178">
            <v>40.55057554934294</v>
          </cell>
          <cell r="W178">
            <v>40.273442525988465</v>
          </cell>
          <cell r="X178">
            <v>39.99764789616971</v>
          </cell>
          <cell r="Y178">
            <v>39.723185846589665</v>
          </cell>
          <cell r="Z178">
            <v>39.45005058812393</v>
          </cell>
        </row>
        <row r="179">
          <cell r="A179" t="str">
            <v>PIP Imports of Goods</v>
          </cell>
          <cell r="J179">
            <v>4684.403669724777</v>
          </cell>
          <cell r="K179">
            <v>5463.3673499999995</v>
          </cell>
          <cell r="L179">
            <v>5936.293022400001</v>
          </cell>
          <cell r="M179">
            <v>3968.4477</v>
          </cell>
          <cell r="N179">
            <v>3272.6189999999997</v>
          </cell>
          <cell r="O179">
            <v>3599.880899999999</v>
          </cell>
          <cell r="P179">
            <v>3958.9157999999998</v>
          </cell>
          <cell r="Q179">
            <v>4352.901</v>
          </cell>
          <cell r="R179">
            <v>4344.195198</v>
          </cell>
          <cell r="S179">
            <v>4335.506807604001</v>
          </cell>
          <cell r="T179">
            <v>4326.835793988792</v>
          </cell>
          <cell r="U179">
            <v>4318.182122400814</v>
          </cell>
          <cell r="V179">
            <v>4309.545758156013</v>
          </cell>
          <cell r="W179">
            <v>4300.926666639701</v>
          </cell>
          <cell r="X179">
            <v>4292.324813306422</v>
          </cell>
          <cell r="Y179">
            <v>4283.740163679808</v>
          </cell>
          <cell r="Z179">
            <v>4275.172683352448</v>
          </cell>
        </row>
        <row r="180">
          <cell r="A180" t="str">
            <v>PIP Imports of Services</v>
          </cell>
          <cell r="J180">
            <v>2715.596330275233</v>
          </cell>
          <cell r="K180">
            <v>4330.588262</v>
          </cell>
          <cell r="L180">
            <v>4705.457135808001</v>
          </cell>
          <cell r="M180">
            <v>3145.626484</v>
          </cell>
          <cell r="N180">
            <v>2594.07148</v>
          </cell>
          <cell r="O180">
            <v>2853.4786279999994</v>
          </cell>
          <cell r="P180">
            <v>3138.070936</v>
          </cell>
          <cell r="Q180">
            <v>3450.3669200000004</v>
          </cell>
          <cell r="R180">
            <v>3396.9426978260867</v>
          </cell>
          <cell r="S180">
            <v>3373.9110244304347</v>
          </cell>
          <cell r="T180">
            <v>3350.990365533574</v>
          </cell>
          <cell r="U180">
            <v>3328.180239301899</v>
          </cell>
          <cell r="V180">
            <v>3305.4801659046893</v>
          </cell>
          <cell r="W180">
            <v>3282.8896675059495</v>
          </cell>
          <cell r="X180">
            <v>3260.4082682562744</v>
          </cell>
          <cell r="Y180">
            <v>3238.0354942847566</v>
          </cell>
          <cell r="Z180">
            <v>3215.770873690922</v>
          </cell>
        </row>
        <row r="182">
          <cell r="A182" t="str">
            <v>PIP, Total (executed)</v>
          </cell>
          <cell r="J182">
            <v>7400.000000000009</v>
          </cell>
          <cell r="K182">
            <v>9793.955612</v>
          </cell>
          <cell r="L182">
            <v>10641.750158208002</v>
          </cell>
          <cell r="M182">
            <v>7114.074184</v>
          </cell>
          <cell r="N182">
            <v>5866.690479999999</v>
          </cell>
          <cell r="O182">
            <v>6453.359527999999</v>
          </cell>
          <cell r="P182">
            <v>7096.986736</v>
          </cell>
          <cell r="Q182">
            <v>7803.26792</v>
          </cell>
          <cell r="R182">
            <v>7741.137895826087</v>
          </cell>
          <cell r="S182">
            <v>7709.417832034435</v>
          </cell>
          <cell r="T182">
            <v>7677.826159522366</v>
          </cell>
          <cell r="U182">
            <v>7646.362361702712</v>
          </cell>
          <cell r="V182">
            <v>7615.025924060703</v>
          </cell>
          <cell r="W182">
            <v>7583.81633414565</v>
          </cell>
          <cell r="X182">
            <v>7552.733081562696</v>
          </cell>
          <cell r="Y182">
            <v>7521.775657964565</v>
          </cell>
          <cell r="Z182">
            <v>7490.943557043371</v>
          </cell>
        </row>
        <row r="184">
          <cell r="A184" t="str">
            <v>Libor </v>
          </cell>
          <cell r="E184">
            <v>5.071141666666667</v>
          </cell>
          <cell r="F184">
            <v>6.099780833333334</v>
          </cell>
          <cell r="G184">
            <v>5.5903591666666665</v>
          </cell>
          <cell r="H184">
            <v>5.858522499999999</v>
          </cell>
          <cell r="I184">
            <v>5.564228333333333</v>
          </cell>
          <cell r="J184">
            <v>5.5283730366666655</v>
          </cell>
          <cell r="K184">
            <v>6.649486124166666</v>
          </cell>
          <cell r="L184">
            <v>3.7277225</v>
          </cell>
          <cell r="M184">
            <v>1.8747516666666668</v>
          </cell>
          <cell r="N184">
            <v>1.2297008333333335</v>
          </cell>
          <cell r="O184">
            <v>1.791845</v>
          </cell>
          <cell r="P184">
            <v>3.763065</v>
          </cell>
          <cell r="Q184">
            <v>5.047441666666668</v>
          </cell>
          <cell r="R184">
            <v>5.123150000000001</v>
          </cell>
          <cell r="S184">
            <v>5.120275000000001</v>
          </cell>
          <cell r="T184">
            <v>5.1169</v>
          </cell>
          <cell r="U184">
            <v>5.1169</v>
          </cell>
          <cell r="V184">
            <v>5.1169</v>
          </cell>
          <cell r="W184">
            <v>5.1169</v>
          </cell>
          <cell r="X184">
            <v>5.1169</v>
          </cell>
          <cell r="Y184">
            <v>5.1169</v>
          </cell>
          <cell r="Z184">
            <v>5.1169</v>
          </cell>
        </row>
      </sheetData>
      <sheetData sheetId="36">
        <row r="1">
          <cell r="A1" t="str">
            <v>DATED! NOT CURRENTLY USED FOR PROJECTIONS</v>
          </cell>
        </row>
        <row r="3">
          <cell r="B3" t="str">
            <v>Formulae</v>
          </cell>
          <cell r="C3">
            <v>1994</v>
          </cell>
          <cell r="D3">
            <v>1995</v>
          </cell>
          <cell r="E3">
            <v>1996</v>
          </cell>
          <cell r="F3">
            <v>1997</v>
          </cell>
          <cell r="G3">
            <v>1998</v>
          </cell>
          <cell r="H3">
            <v>1999</v>
          </cell>
          <cell r="I3">
            <v>2000</v>
          </cell>
          <cell r="J3">
            <v>2001</v>
          </cell>
          <cell r="K3">
            <v>2002</v>
          </cell>
          <cell r="L3">
            <v>2003</v>
          </cell>
          <cell r="M3">
            <v>2004</v>
          </cell>
          <cell r="N3">
            <v>2005</v>
          </cell>
          <cell r="O3">
            <v>2006</v>
          </cell>
          <cell r="P3">
            <v>2007</v>
          </cell>
          <cell r="Q3">
            <v>2008</v>
          </cell>
          <cell r="R3">
            <v>2009</v>
          </cell>
          <cell r="S3">
            <v>2010</v>
          </cell>
          <cell r="T3">
            <v>2011</v>
          </cell>
          <cell r="U3">
            <v>2012</v>
          </cell>
          <cell r="V3">
            <v>2013</v>
          </cell>
          <cell r="W3">
            <v>2014</v>
          </cell>
          <cell r="X3">
            <v>2015</v>
          </cell>
        </row>
        <row r="4">
          <cell r="A4" t="str">
            <v>VOLUME</v>
          </cell>
        </row>
        <row r="5">
          <cell r="A5" t="str">
            <v>In volume terms</v>
          </cell>
        </row>
        <row r="6">
          <cell r="A6" t="str">
            <v>Ferrous ores, mln t 1/</v>
          </cell>
          <cell r="B6" t="str">
            <v>input from assumptions</v>
          </cell>
          <cell r="C6">
            <v>10.3</v>
          </cell>
          <cell r="D6">
            <v>11.463767</v>
          </cell>
          <cell r="E6">
            <v>11.157949</v>
          </cell>
          <cell r="F6">
            <v>11.688804000000001</v>
          </cell>
          <cell r="G6">
            <v>11.40161</v>
          </cell>
          <cell r="H6">
            <v>11.042</v>
          </cell>
          <cell r="I6">
            <v>11.069399</v>
          </cell>
          <cell r="J6">
            <v>10.093392999999999</v>
          </cell>
          <cell r="K6">
            <v>10.485879</v>
          </cell>
          <cell r="L6">
            <v>9.627393999999999</v>
          </cell>
          <cell r="M6">
            <v>11.003187</v>
          </cell>
          <cell r="N6">
            <v>12</v>
          </cell>
          <cell r="O6">
            <v>12.542372881355933</v>
          </cell>
          <cell r="P6">
            <v>13.559322033898306</v>
          </cell>
          <cell r="Q6">
            <v>14.689265536723164</v>
          </cell>
          <cell r="R6">
            <v>15.254237288135595</v>
          </cell>
          <cell r="S6">
            <v>15.819209039548024</v>
          </cell>
          <cell r="T6">
            <v>16.949152542372882</v>
          </cell>
          <cell r="U6">
            <v>17.514124293785315</v>
          </cell>
          <cell r="V6">
            <v>18.079096045197744</v>
          </cell>
          <cell r="W6">
            <v>18.079096045197744</v>
          </cell>
          <cell r="X6">
            <v>18.079096045197744</v>
          </cell>
        </row>
        <row r="7">
          <cell r="A7" t="str">
            <v>Fish (thousands t)</v>
          </cell>
          <cell r="B7" t="str">
            <v>sum of 4 elements</v>
          </cell>
          <cell r="C7">
            <v>190.816</v>
          </cell>
          <cell r="D7">
            <v>298.10450000000003</v>
          </cell>
          <cell r="E7">
            <v>366.329</v>
          </cell>
          <cell r="F7">
            <v>203.67992375796177</v>
          </cell>
          <cell r="G7">
            <v>183.3128</v>
          </cell>
          <cell r="H7">
            <v>208.16739499999997</v>
          </cell>
          <cell r="I7">
            <v>197.47080000000003</v>
          </cell>
          <cell r="J7">
            <v>153.78340000000003</v>
          </cell>
          <cell r="K7">
            <v>103.10599999999998</v>
          </cell>
          <cell r="L7">
            <v>80.1234</v>
          </cell>
          <cell r="M7">
            <v>85.885</v>
          </cell>
          <cell r="N7">
            <v>117.7081924409283</v>
          </cell>
          <cell r="O7">
            <v>124.27204372904019</v>
          </cell>
          <cell r="P7">
            <v>127.9740208362888</v>
          </cell>
          <cell r="Q7">
            <v>130.70983524036797</v>
          </cell>
          <cell r="R7">
            <v>133.4779487401147</v>
          </cell>
          <cell r="S7">
            <v>136.3445223966697</v>
          </cell>
          <cell r="T7">
            <v>139.30887561503997</v>
          </cell>
          <cell r="U7">
            <v>142.5900060915016</v>
          </cell>
          <cell r="V7">
            <v>145.95160776641725</v>
          </cell>
          <cell r="W7">
            <v>149.3957355214238</v>
          </cell>
          <cell r="X7">
            <v>152.92449869952085</v>
          </cell>
        </row>
        <row r="8">
          <cell r="A8" t="str">
            <v>  Cephalophodes</v>
          </cell>
          <cell r="B8" t="str">
            <v>=volume(t-1)*assumed growth rate</v>
          </cell>
          <cell r="C8">
            <v>38</v>
          </cell>
          <cell r="D8">
            <v>33.259</v>
          </cell>
          <cell r="E8">
            <v>29.174000000000003</v>
          </cell>
          <cell r="F8">
            <v>23.507</v>
          </cell>
          <cell r="G8">
            <v>19.341</v>
          </cell>
          <cell r="H8">
            <v>26.180999999999997</v>
          </cell>
          <cell r="I8">
            <v>27.075000000000003</v>
          </cell>
          <cell r="J8">
            <v>32.61</v>
          </cell>
          <cell r="K8">
            <v>24.176</v>
          </cell>
          <cell r="L8">
            <v>19.701</v>
          </cell>
          <cell r="M8">
            <v>25.297</v>
          </cell>
          <cell r="N8">
            <v>25.999694444444444</v>
          </cell>
          <cell r="O8">
            <v>28.11043407128077</v>
          </cell>
          <cell r="P8">
            <v>29.461385534188956</v>
          </cell>
          <cell r="Q8">
            <v>30.13552939171333</v>
          </cell>
          <cell r="R8">
            <v>30.804472966948207</v>
          </cell>
          <cell r="S8">
            <v>31.51826798651242</v>
          </cell>
          <cell r="T8">
            <v>32.27573453703735</v>
          </cell>
          <cell r="U8">
            <v>33.244006573148475</v>
          </cell>
          <cell r="V8">
            <v>34.24132677034293</v>
          </cell>
          <cell r="W8">
            <v>35.26856657345322</v>
          </cell>
          <cell r="X8">
            <v>36.32662357065682</v>
          </cell>
        </row>
        <row r="9">
          <cell r="A9" t="str">
            <v>  Desmersal</v>
          </cell>
          <cell r="B9" t="str">
            <v>=volume(t-1)*assumed growth rate</v>
          </cell>
          <cell r="C9">
            <v>10.1</v>
          </cell>
          <cell r="D9">
            <v>8.442</v>
          </cell>
          <cell r="E9">
            <v>13.066999999999998</v>
          </cell>
          <cell r="F9">
            <v>9.638</v>
          </cell>
          <cell r="G9">
            <v>7.234999999999999</v>
          </cell>
          <cell r="H9">
            <v>5.863999999999999</v>
          </cell>
          <cell r="I9">
            <v>8.336</v>
          </cell>
          <cell r="J9">
            <v>10.651</v>
          </cell>
          <cell r="K9">
            <v>10.965</v>
          </cell>
          <cell r="L9">
            <v>7.473999999999999</v>
          </cell>
          <cell r="M9">
            <v>7.914999999999999</v>
          </cell>
          <cell r="N9">
            <v>7.113481012658227</v>
          </cell>
          <cell r="O9">
            <v>7.611424683544303</v>
          </cell>
          <cell r="P9">
            <v>7.977220006554097</v>
          </cell>
          <cell r="Q9">
            <v>8.159757038334162</v>
          </cell>
          <cell r="R9">
            <v>8.34088599662524</v>
          </cell>
          <cell r="S9">
            <v>8.534159320584783</v>
          </cell>
          <cell r="T9">
            <v>8.7392575266461</v>
          </cell>
          <cell r="U9">
            <v>9.001435252445482</v>
          </cell>
          <cell r="V9">
            <v>9.271478310018846</v>
          </cell>
          <cell r="W9">
            <v>9.549622659319413</v>
          </cell>
          <cell r="X9">
            <v>9.836111339098995</v>
          </cell>
        </row>
        <row r="10">
          <cell r="A10" t="str">
            <v>  Pelagic</v>
          </cell>
          <cell r="B10" t="str">
            <v>=volume(t-1)*assumed growth rate</v>
          </cell>
          <cell r="C10">
            <v>139.4</v>
          </cell>
          <cell r="D10">
            <v>250.81799999999998</v>
          </cell>
          <cell r="E10">
            <v>321.06</v>
          </cell>
          <cell r="F10">
            <v>166.79819999999998</v>
          </cell>
          <cell r="G10">
            <v>151.829043</v>
          </cell>
          <cell r="H10">
            <v>170.45657</v>
          </cell>
          <cell r="I10">
            <v>156.84900000000002</v>
          </cell>
          <cell r="J10">
            <v>105.41940000000001</v>
          </cell>
          <cell r="K10">
            <v>64.12819999999999</v>
          </cell>
          <cell r="L10">
            <v>49.022400000000005</v>
          </cell>
          <cell r="M10">
            <v>49.370000000000005</v>
          </cell>
          <cell r="N10">
            <v>76.02516431924883</v>
          </cell>
          <cell r="O10">
            <v>81.34692582159626</v>
          </cell>
          <cell r="P10">
            <v>82.97386433802818</v>
          </cell>
          <cell r="Q10">
            <v>84.63334162478874</v>
          </cell>
          <cell r="R10">
            <v>86.32600845728452</v>
          </cell>
          <cell r="S10">
            <v>88.0525286264302</v>
          </cell>
          <cell r="T10">
            <v>89.8135791989588</v>
          </cell>
          <cell r="U10">
            <v>91.60985078293798</v>
          </cell>
          <cell r="V10">
            <v>93.44204779859675</v>
          </cell>
          <cell r="W10">
            <v>95.31088875456868</v>
          </cell>
          <cell r="X10">
            <v>97.21710652966006</v>
          </cell>
        </row>
        <row r="11">
          <cell r="A11" t="str">
            <v>  Crustaces</v>
          </cell>
          <cell r="B11" t="str">
            <v>=volume(t-1)*assumed growth rate</v>
          </cell>
          <cell r="C11">
            <v>3.316</v>
          </cell>
          <cell r="D11">
            <v>5.5855</v>
          </cell>
          <cell r="E11">
            <v>3.028</v>
          </cell>
          <cell r="F11">
            <v>3.7367237579617836</v>
          </cell>
          <cell r="G11">
            <v>0.4179999999999999</v>
          </cell>
          <cell r="H11">
            <v>0.9339999999999999</v>
          </cell>
          <cell r="I11">
            <v>1.161</v>
          </cell>
          <cell r="J11">
            <v>1.5570000000000002</v>
          </cell>
          <cell r="K11">
            <v>1.491</v>
          </cell>
          <cell r="L11">
            <v>1.858</v>
          </cell>
          <cell r="M11">
            <v>1.101</v>
          </cell>
          <cell r="N11">
            <v>0.9008181818181817</v>
          </cell>
          <cell r="O11">
            <v>0.9638754545454545</v>
          </cell>
          <cell r="P11">
            <v>1.0101980745404913</v>
          </cell>
          <cell r="Q11">
            <v>1.0333137160653654</v>
          </cell>
          <cell r="R11">
            <v>1.056251045706373</v>
          </cell>
          <cell r="S11">
            <v>1.0807262813854137</v>
          </cell>
          <cell r="T11">
            <v>1.1066989651881198</v>
          </cell>
          <cell r="U11">
            <v>1.1398999341437634</v>
          </cell>
          <cell r="V11">
            <v>1.1740969321680763</v>
          </cell>
          <cell r="W11">
            <v>1.2093198401331187</v>
          </cell>
          <cell r="X11">
            <v>1.2455994353371123</v>
          </cell>
        </row>
        <row r="12">
          <cell r="A12" t="str">
            <v>  Artisanal</v>
          </cell>
          <cell r="G12">
            <v>4.489757</v>
          </cell>
          <cell r="H12">
            <v>4.731825</v>
          </cell>
          <cell r="I12">
            <v>4.0498</v>
          </cell>
          <cell r="J12">
            <v>3.546</v>
          </cell>
          <cell r="K12">
            <v>2.3458</v>
          </cell>
          <cell r="L12">
            <v>2.068</v>
          </cell>
          <cell r="M12">
            <v>2.202</v>
          </cell>
          <cell r="N12">
            <v>7.6690344827586205</v>
          </cell>
          <cell r="O12">
            <v>6.239383698073402</v>
          </cell>
          <cell r="P12">
            <v>6.551352882977072</v>
          </cell>
          <cell r="Q12">
            <v>6.747893469466384</v>
          </cell>
          <cell r="R12">
            <v>6.950330273550376</v>
          </cell>
          <cell r="S12">
            <v>7.158840181756887</v>
          </cell>
          <cell r="T12">
            <v>7.373605387209595</v>
          </cell>
          <cell r="U12">
            <v>7.594813548825883</v>
          </cell>
          <cell r="V12">
            <v>7.822657955290659</v>
          </cell>
          <cell r="W12">
            <v>8.05733769394938</v>
          </cell>
          <cell r="X12">
            <v>8.299057824767862</v>
          </cell>
        </row>
        <row r="14">
          <cell r="A14" t="str">
            <v>VALUE (In mln. US$)</v>
          </cell>
          <cell r="C14">
            <v>372.68434029475446</v>
          </cell>
          <cell r="D14">
            <v>478.28801527517584</v>
          </cell>
          <cell r="E14">
            <v>474.9389741709773</v>
          </cell>
          <cell r="F14">
            <v>408.0325821764457</v>
          </cell>
          <cell r="G14">
            <v>359.75421420923135</v>
          </cell>
          <cell r="H14">
            <v>333.06237959062895</v>
          </cell>
          <cell r="I14">
            <v>344.72723227354754</v>
          </cell>
          <cell r="J14">
            <v>335.3675557992923</v>
          </cell>
          <cell r="K14">
            <v>330.26312399999995</v>
          </cell>
          <cell r="L14">
            <v>315.38392602788485</v>
          </cell>
          <cell r="M14">
            <v>425.18661684866373</v>
          </cell>
          <cell r="N14">
            <v>488.6887405468487</v>
          </cell>
          <cell r="O14">
            <v>1677.6683705215894</v>
          </cell>
          <cell r="P14">
            <v>2069.977125775721</v>
          </cell>
          <cell r="Q14">
            <v>2188.254584595107</v>
          </cell>
          <cell r="R14">
            <v>2247.750903776491</v>
          </cell>
          <cell r="S14">
            <v>2317.694250294254</v>
          </cell>
          <cell r="T14">
            <v>2252.212631313847</v>
          </cell>
          <cell r="U14">
            <v>3253.0277141639654</v>
          </cell>
          <cell r="V14">
            <v>3153.6874655093134</v>
          </cell>
          <cell r="W14">
            <v>3036.595249610605</v>
          </cell>
          <cell r="X14">
            <v>2591.8855600966817</v>
          </cell>
        </row>
        <row r="16">
          <cell r="A16" t="str">
            <v>Ferrous ores</v>
          </cell>
          <cell r="B16" t="str">
            <v>=volume*price</v>
          </cell>
          <cell r="C16">
            <v>163</v>
          </cell>
          <cell r="D16">
            <v>196.83059999999998</v>
          </cell>
          <cell r="E16">
            <v>198.13400000000001</v>
          </cell>
          <cell r="F16">
            <v>211.511</v>
          </cell>
          <cell r="G16">
            <v>216.998</v>
          </cell>
          <cell r="H16">
            <v>177.11368</v>
          </cell>
          <cell r="I16">
            <v>194.14272200000002</v>
          </cell>
          <cell r="J16">
            <v>178.505</v>
          </cell>
          <cell r="K16">
            <v>183.809124</v>
          </cell>
          <cell r="L16">
            <v>181.24884609111237</v>
          </cell>
          <cell r="M16">
            <v>249.20148498450345</v>
          </cell>
          <cell r="N16">
            <v>350.592877096437</v>
          </cell>
          <cell r="O16">
            <v>405.90153176223737</v>
          </cell>
          <cell r="P16">
            <v>438.8124667699864</v>
          </cell>
          <cell r="Q16">
            <v>429.1626555794427</v>
          </cell>
          <cell r="R16">
            <v>411.3866875968623</v>
          </cell>
          <cell r="S16">
            <v>355.5193596516094</v>
          </cell>
          <cell r="T16">
            <v>304.73087970137954</v>
          </cell>
          <cell r="U16">
            <v>322.7607900837112</v>
          </cell>
          <cell r="V16">
            <v>341.50173918534597</v>
          </cell>
          <cell r="W16">
            <v>350.0392826649796</v>
          </cell>
          <cell r="X16">
            <v>358.7902647316041</v>
          </cell>
        </row>
        <row r="17">
          <cell r="A17" t="str">
            <v>Fish </v>
          </cell>
          <cell r="B17" t="str">
            <v>sum of elements</v>
          </cell>
          <cell r="C17">
            <v>207.09999999999997</v>
          </cell>
          <cell r="D17">
            <v>279.55788244184254</v>
          </cell>
          <cell r="E17">
            <v>276.8049741709773</v>
          </cell>
          <cell r="F17">
            <v>196.52158217644572</v>
          </cell>
          <cell r="G17">
            <v>140.58144747255864</v>
          </cell>
          <cell r="H17">
            <v>154.79631928221704</v>
          </cell>
          <cell r="I17">
            <v>149.08610000000004</v>
          </cell>
          <cell r="J17">
            <v>156.86255579929227</v>
          </cell>
          <cell r="K17">
            <v>143.45399999999998</v>
          </cell>
          <cell r="L17">
            <v>130.9600089810867</v>
          </cell>
          <cell r="M17">
            <v>170.8654444412394</v>
          </cell>
          <cell r="N17">
            <v>132.4642072851987</v>
          </cell>
          <cell r="O17">
            <v>143.54323290918256</v>
          </cell>
          <cell r="P17">
            <v>152.9539925705486</v>
          </cell>
          <cell r="Q17">
            <v>159.67319593695976</v>
          </cell>
          <cell r="R17">
            <v>166.0210211085627</v>
          </cell>
          <cell r="S17">
            <v>172.4776497194463</v>
          </cell>
          <cell r="T17">
            <v>179.04559346157313</v>
          </cell>
          <cell r="U17">
            <v>186.42618118483296</v>
          </cell>
          <cell r="V17">
            <v>193.89240194779538</v>
          </cell>
          <cell r="W17">
            <v>201.44968410185467</v>
          </cell>
          <cell r="X17">
            <v>209.1042944107823</v>
          </cell>
        </row>
        <row r="18">
          <cell r="A18" t="str">
            <v>  Cephalophodes</v>
          </cell>
          <cell r="B18" t="str">
            <v>=volume*price</v>
          </cell>
          <cell r="C18">
            <v>139.73862395520476</v>
          </cell>
          <cell r="D18">
            <v>160.707</v>
          </cell>
          <cell r="E18">
            <v>139.77100000000002</v>
          </cell>
          <cell r="F18">
            <v>117.024</v>
          </cell>
          <cell r="G18">
            <v>72.411</v>
          </cell>
          <cell r="H18">
            <v>78.12700000000001</v>
          </cell>
          <cell r="I18">
            <v>70.75200000000002</v>
          </cell>
          <cell r="J18">
            <v>92.11000000000001</v>
          </cell>
          <cell r="K18">
            <v>95.868</v>
          </cell>
          <cell r="L18">
            <v>95.52942187417969</v>
          </cell>
          <cell r="M18">
            <v>138.82334415342655</v>
          </cell>
          <cell r="N18">
            <v>79.62715104735412</v>
          </cell>
          <cell r="O18">
            <v>88.67428800445828</v>
          </cell>
          <cell r="P18">
            <v>95.72393655045839</v>
          </cell>
          <cell r="Q18">
            <v>100.85174864098057</v>
          </cell>
          <cell r="R18">
            <v>105.87388120031694</v>
          </cell>
          <cell r="S18">
            <v>110.95951958567716</v>
          </cell>
          <cell r="T18">
            <v>116.11117181432259</v>
          </cell>
          <cell r="U18">
            <v>121.94848564941819</v>
          </cell>
          <cell r="V18">
            <v>127.83202948279651</v>
          </cell>
          <cell r="W18">
            <v>133.76618747811375</v>
          </cell>
          <cell r="X18">
            <v>139.75615364384123</v>
          </cell>
        </row>
        <row r="19">
          <cell r="A19" t="str">
            <v>  Desmersal</v>
          </cell>
          <cell r="B19" t="str">
            <v>=volume*price</v>
          </cell>
          <cell r="C19">
            <v>13.40370480314778</v>
          </cell>
          <cell r="D19">
            <v>13.304</v>
          </cell>
          <cell r="E19">
            <v>19.723999999999997</v>
          </cell>
          <cell r="F19">
            <v>13.289</v>
          </cell>
          <cell r="G19">
            <v>8.869000000000002</v>
          </cell>
          <cell r="H19">
            <v>7.981</v>
          </cell>
          <cell r="I19">
            <v>13.064</v>
          </cell>
          <cell r="J19">
            <v>15.644999999999998</v>
          </cell>
          <cell r="K19">
            <v>14.251999999999999</v>
          </cell>
          <cell r="L19">
            <v>8.232089093396342</v>
          </cell>
          <cell r="M19">
            <v>7.618103551576648</v>
          </cell>
          <cell r="N19">
            <v>8.142418067562453</v>
          </cell>
          <cell r="O19">
            <v>8.97375895226058</v>
          </cell>
          <cell r="P19">
            <v>9.499076578759377</v>
          </cell>
          <cell r="Q19">
            <v>9.765019354118625</v>
          </cell>
          <cell r="R19">
            <v>9.98178166395142</v>
          </cell>
          <cell r="S19">
            <v>10.213077490559153</v>
          </cell>
          <cell r="T19">
            <v>10.458524498634857</v>
          </cell>
          <cell r="U19">
            <v>10.7722802335939</v>
          </cell>
          <cell r="V19">
            <v>11.095448640601719</v>
          </cell>
          <cell r="W19">
            <v>11.42831209981977</v>
          </cell>
          <cell r="X19">
            <v>11.771161462814364</v>
          </cell>
        </row>
        <row r="20">
          <cell r="A20" t="str">
            <v>  Pelagic</v>
          </cell>
          <cell r="B20" t="str">
            <v>=volume*price</v>
          </cell>
          <cell r="C20">
            <v>46.212773276524345</v>
          </cell>
          <cell r="D20">
            <v>85.3795</v>
          </cell>
          <cell r="E20">
            <v>109.733307</v>
          </cell>
          <cell r="F20">
            <v>57.3835</v>
          </cell>
          <cell r="G20">
            <v>52.005918</v>
          </cell>
          <cell r="H20">
            <v>57.06507299999999</v>
          </cell>
          <cell r="I20">
            <v>56.447</v>
          </cell>
          <cell r="J20">
            <v>37.268</v>
          </cell>
          <cell r="K20">
            <v>24.243000000000002</v>
          </cell>
          <cell r="L20">
            <v>17.805077591860893</v>
          </cell>
          <cell r="M20">
            <v>17.096963662448946</v>
          </cell>
          <cell r="N20">
            <v>27.912967816924724</v>
          </cell>
          <cell r="O20">
            <v>30.762881831032743</v>
          </cell>
          <cell r="P20">
            <v>31.69192086232993</v>
          </cell>
          <cell r="Q20">
            <v>32.4873880759744</v>
          </cell>
          <cell r="R20">
            <v>33.13713583749389</v>
          </cell>
          <cell r="S20">
            <v>33.79987855424377</v>
          </cell>
          <cell r="T20">
            <v>34.47587612532865</v>
          </cell>
          <cell r="U20">
            <v>35.16539364783522</v>
          </cell>
          <cell r="V20">
            <v>35.86870152079192</v>
          </cell>
          <cell r="W20">
            <v>36.586075551207756</v>
          </cell>
          <cell r="X20">
            <v>37.31779706223192</v>
          </cell>
        </row>
        <row r="21">
          <cell r="A21" t="str">
            <v>  Crustaces</v>
          </cell>
          <cell r="B21" t="str">
            <v>=volume*price</v>
          </cell>
          <cell r="C21">
            <v>7.802156527205407</v>
          </cell>
          <cell r="D21">
            <v>20.16738244184255</v>
          </cell>
          <cell r="E21">
            <v>7.57666717097728</v>
          </cell>
          <cell r="F21">
            <v>8.825082176445747</v>
          </cell>
          <cell r="G21">
            <v>1.2399999999999998</v>
          </cell>
          <cell r="H21">
            <v>2.024</v>
          </cell>
          <cell r="I21">
            <v>3.66</v>
          </cell>
          <cell r="J21">
            <v>7.0070000000000014</v>
          </cell>
          <cell r="K21">
            <v>6.4510000000000005</v>
          </cell>
          <cell r="L21">
            <v>6.547497473528958</v>
          </cell>
          <cell r="M21">
            <v>3.8975037497713556</v>
          </cell>
          <cell r="N21">
            <v>4.049248871677296</v>
          </cell>
          <cell r="O21">
            <v>4.462677181475549</v>
          </cell>
          <cell r="P21">
            <v>4.723919209178167</v>
          </cell>
          <cell r="Q21">
            <v>4.856173347214157</v>
          </cell>
          <cell r="R21">
            <v>4.963969892568327</v>
          </cell>
          <cell r="S21">
            <v>5.0789939993071025</v>
          </cell>
          <cell r="T21">
            <v>5.201055530938165</v>
          </cell>
          <cell r="U21">
            <v>5.357087196866309</v>
          </cell>
          <cell r="V21">
            <v>5.5177998127722985</v>
          </cell>
          <cell r="W21">
            <v>5.683333807155467</v>
          </cell>
          <cell r="X21">
            <v>5.853833821370132</v>
          </cell>
        </row>
        <row r="22">
          <cell r="A22" t="str">
            <v>  Artisanal</v>
          </cell>
          <cell r="G22">
            <v>6.055529472558608</v>
          </cell>
          <cell r="H22">
            <v>9.599246282217067</v>
          </cell>
          <cell r="I22">
            <v>5.1631</v>
          </cell>
          <cell r="J22">
            <v>4.83255579929225</v>
          </cell>
          <cell r="K22">
            <v>2.64</v>
          </cell>
          <cell r="L22">
            <v>2.84592294812084</v>
          </cell>
          <cell r="M22">
            <v>3.429529324015892</v>
          </cell>
          <cell r="N22">
            <v>12.732421481680134</v>
          </cell>
          <cell r="O22">
            <v>10.669626939955421</v>
          </cell>
          <cell r="P22">
            <v>11.315139369822724</v>
          </cell>
          <cell r="Q22">
            <v>11.712866518671992</v>
          </cell>
          <cell r="R22">
            <v>12.064252514232152</v>
          </cell>
          <cell r="S22">
            <v>12.426180089659116</v>
          </cell>
          <cell r="T22">
            <v>12.79896549234889</v>
          </cell>
          <cell r="U22">
            <v>13.182934457119359</v>
          </cell>
          <cell r="V22">
            <v>13.578422490832939</v>
          </cell>
          <cell r="W22">
            <v>13.985775165557929</v>
          </cell>
          <cell r="X22">
            <v>14.405348420524668</v>
          </cell>
        </row>
        <row r="23">
          <cell r="A23" t="str">
            <v>   Oil</v>
          </cell>
          <cell r="O23">
            <v>1119.423</v>
          </cell>
          <cell r="P23">
            <v>1468.53</v>
          </cell>
          <cell r="Q23">
            <v>1588.77</v>
          </cell>
          <cell r="R23">
            <v>1659.375</v>
          </cell>
          <cell r="S23">
            <v>1778.4</v>
          </cell>
          <cell r="T23">
            <v>1756.8</v>
          </cell>
          <cell r="U23">
            <v>2731.8555</v>
          </cell>
          <cell r="V23">
            <v>2605.9485241938883</v>
          </cell>
          <cell r="W23">
            <v>2472.391138656019</v>
          </cell>
          <cell r="X23">
            <v>2010.8944024409104</v>
          </cell>
        </row>
        <row r="26">
          <cell r="A26" t="str">
            <v>Non-traditional exports</v>
          </cell>
          <cell r="B26" t="str">
            <v>=value(t-1)*SDRPriceIndex*(1+UMPriceElasticityPartners*UMPrice indexPartners)*(1+OutputPartnersElasticity*OutputPartners)</v>
          </cell>
          <cell r="C26">
            <v>0.5587762799469163</v>
          </cell>
          <cell r="D26">
            <v>1.8995328333333332</v>
          </cell>
          <cell r="E26">
            <v>0</v>
          </cell>
          <cell r="F26">
            <v>0</v>
          </cell>
          <cell r="G26">
            <v>2.174766736672695</v>
          </cell>
          <cell r="H26">
            <v>1.1523803084119213</v>
          </cell>
          <cell r="I26">
            <v>1.4984102735475247</v>
          </cell>
          <cell r="J26">
            <v>0</v>
          </cell>
          <cell r="K26">
            <v>3</v>
          </cell>
          <cell r="L26">
            <v>3.1750709556857695</v>
          </cell>
          <cell r="M26">
            <v>5.119687422920885</v>
          </cell>
          <cell r="N26">
            <v>5.6316561652129735</v>
          </cell>
          <cell r="O26">
            <v>8.800605850169362</v>
          </cell>
          <cell r="P26">
            <v>9.680666435186298</v>
          </cell>
          <cell r="Q26">
            <v>10.648733078704929</v>
          </cell>
          <cell r="R26">
            <v>10.968195071066077</v>
          </cell>
          <cell r="S26">
            <v>11.29724092319806</v>
          </cell>
          <cell r="T26">
            <v>11.636158150894003</v>
          </cell>
          <cell r="U26">
            <v>11.985242895420823</v>
          </cell>
          <cell r="V26">
            <v>12.344800182283448</v>
          </cell>
          <cell r="W26">
            <v>12.715144187751951</v>
          </cell>
          <cell r="X26">
            <v>13.09659851338451</v>
          </cell>
        </row>
        <row r="27">
          <cell r="A27" t="str">
            <v>Other Mining</v>
          </cell>
          <cell r="B27" t="str">
            <v>input from assumptions</v>
          </cell>
          <cell r="C27">
            <v>2.0255640148075713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9">
          <cell r="A29" t="str">
            <v>PRICES</v>
          </cell>
        </row>
        <row r="30">
          <cell r="A30" t="str">
            <v>(In US$ per unit)</v>
          </cell>
        </row>
        <row r="32">
          <cell r="A32" t="str">
            <v>Ferrous ores 1/</v>
          </cell>
          <cell r="B32" t="str">
            <v>Price(t-1)*Price IndexUS$*IndexUS$/SDR</v>
          </cell>
          <cell r="C32">
            <v>15.825242718446601</v>
          </cell>
          <cell r="D32">
            <v>17.169801165707568</v>
          </cell>
          <cell r="E32">
            <v>17.757206095851487</v>
          </cell>
          <cell r="F32">
            <v>18.095178942174066</v>
          </cell>
          <cell r="G32">
            <v>19.341</v>
          </cell>
          <cell r="H32">
            <v>16.04</v>
          </cell>
          <cell r="I32">
            <v>17.53868678868654</v>
          </cell>
          <cell r="J32">
            <v>17.68533138459981</v>
          </cell>
          <cell r="K32">
            <v>17.529205133875756</v>
          </cell>
          <cell r="L32">
            <v>18.826366313782565</v>
          </cell>
          <cell r="M32">
            <v>22.648118675480426</v>
          </cell>
          <cell r="N32">
            <v>29.21607309136975</v>
          </cell>
          <cell r="O32">
            <v>32.36241942428649</v>
          </cell>
          <cell r="P32">
            <v>32.36241942428649</v>
          </cell>
          <cell r="Q32">
            <v>29.21607309136975</v>
          </cell>
          <cell r="R32">
            <v>26.96868285357208</v>
          </cell>
          <cell r="S32">
            <v>22.473902377976735</v>
          </cell>
          <cell r="T32">
            <v>17.97912190238139</v>
          </cell>
          <cell r="U32">
            <v>18.428599949940924</v>
          </cell>
          <cell r="V32">
            <v>18.889314948689446</v>
          </cell>
          <cell r="W32">
            <v>19.36154782240668</v>
          </cell>
          <cell r="X32">
            <v>19.845586517966847</v>
          </cell>
        </row>
        <row r="33">
          <cell r="A33" t="str">
            <v>Fish  (average price)</v>
          </cell>
          <cell r="B33" t="str">
            <v>SumFishValue/SumFishVolume</v>
          </cell>
          <cell r="C33">
            <v>1085.3387556599025</v>
          </cell>
          <cell r="D33">
            <v>937.8147202891298</v>
          </cell>
          <cell r="E33">
            <v>755.6185127876236</v>
          </cell>
          <cell r="F33">
            <v>964.8549476578629</v>
          </cell>
          <cell r="G33">
            <v>766.8937874090551</v>
          </cell>
          <cell r="H33">
            <v>760.9107850815718</v>
          </cell>
          <cell r="I33">
            <v>754.9779511705023</v>
          </cell>
          <cell r="J33">
            <v>1020.0226799465496</v>
          </cell>
          <cell r="K33">
            <v>1391.3254320796075</v>
          </cell>
          <cell r="L33">
            <v>1634.4789285163474</v>
          </cell>
          <cell r="M33">
            <v>1989.4678283895835</v>
          </cell>
          <cell r="N33">
            <v>1125.3609841275552</v>
          </cell>
          <cell r="O33">
            <v>1155.0726020259297</v>
          </cell>
          <cell r="P33">
            <v>1195.1956465149713</v>
          </cell>
          <cell r="Q33">
            <v>1221.5851672013036</v>
          </cell>
          <cell r="R33">
            <v>1243.8086041598547</v>
          </cell>
          <cell r="S33">
            <v>1265.0134137230232</v>
          </cell>
          <cell r="T33">
            <v>1285.2418244788644</v>
          </cell>
          <cell r="U33">
            <v>1307.4281030972197</v>
          </cell>
          <cell r="V33">
            <v>1328.4704767220048</v>
          </cell>
          <cell r="W33">
            <v>1348.429949481163</v>
          </cell>
          <cell r="X33">
            <v>1367.3694940249459</v>
          </cell>
        </row>
        <row r="34">
          <cell r="A34" t="str">
            <v>  Cephalophodes</v>
          </cell>
          <cell r="B34" t="str">
            <v>Price(t-1)*Price IndexUS$*IndexUS$/SDR</v>
          </cell>
          <cell r="C34">
            <v>3677.332209347494</v>
          </cell>
          <cell r="D34">
            <v>4831.985327279834</v>
          </cell>
          <cell r="E34">
            <v>4790.943991225064</v>
          </cell>
          <cell r="F34">
            <v>4978.261794359127</v>
          </cell>
          <cell r="G34">
            <v>3743.911897006359</v>
          </cell>
          <cell r="H34">
            <v>2984.110614567817</v>
          </cell>
          <cell r="I34">
            <v>2613.1855955678675</v>
          </cell>
          <cell r="J34">
            <v>2824.59368291935</v>
          </cell>
          <cell r="K34">
            <v>3965.4202514890803</v>
          </cell>
          <cell r="L34">
            <v>4848.963091933389</v>
          </cell>
          <cell r="M34">
            <v>5487.739421806006</v>
          </cell>
          <cell r="N34">
            <v>3062.618724904618</v>
          </cell>
          <cell r="O34">
            <v>3154.4972866517564</v>
          </cell>
          <cell r="P34">
            <v>3249.132205251309</v>
          </cell>
          <cell r="Q34">
            <v>3346.6061714088487</v>
          </cell>
          <cell r="R34">
            <v>3436.9645380368875</v>
          </cell>
          <cell r="S34">
            <v>3520.482776311184</v>
          </cell>
          <cell r="T34">
            <v>3597.47573462911</v>
          </cell>
          <cell r="U34">
            <v>3668.284849513814</v>
          </cell>
          <cell r="V34">
            <v>3733.2674151374963</v>
          </cell>
          <cell r="W34">
            <v>3792.787756188539</v>
          </cell>
          <cell r="X34">
            <v>3847.210114972827</v>
          </cell>
        </row>
        <row r="35">
          <cell r="A35" t="str">
            <v>  Demersal</v>
          </cell>
          <cell r="B35" t="str">
            <v>Price(t-1)*Price IndexUS$*IndexUS$/SDR</v>
          </cell>
          <cell r="C35">
            <v>1327.0994854601763</v>
          </cell>
          <cell r="D35">
            <v>1575.929874437337</v>
          </cell>
          <cell r="E35">
            <v>1509.4512895079206</v>
          </cell>
          <cell r="F35">
            <v>1378.8130317493255</v>
          </cell>
          <cell r="G35">
            <v>1225.8465791292333</v>
          </cell>
          <cell r="H35">
            <v>1361.0163710777626</v>
          </cell>
          <cell r="I35">
            <v>1567.1785028790787</v>
          </cell>
          <cell r="J35">
            <v>1468.876161862736</v>
          </cell>
          <cell r="K35">
            <v>1299.7720018239852</v>
          </cell>
          <cell r="L35">
            <v>1101.4301703768185</v>
          </cell>
          <cell r="M35">
            <v>962.4893937557359</v>
          </cell>
          <cell r="N35">
            <v>1144.6460675263297</v>
          </cell>
          <cell r="O35">
            <v>1178.9854495521197</v>
          </cell>
          <cell r="P35">
            <v>1190.775304047641</v>
          </cell>
          <cell r="Q35">
            <v>1196.729180567879</v>
          </cell>
          <cell r="R35">
            <v>1196.729180567879</v>
          </cell>
          <cell r="S35">
            <v>1196.729180567879</v>
          </cell>
          <cell r="T35">
            <v>1196.729180567879</v>
          </cell>
          <cell r="U35">
            <v>1196.729180567879</v>
          </cell>
          <cell r="V35">
            <v>1196.729180567879</v>
          </cell>
          <cell r="W35">
            <v>1196.729180567879</v>
          </cell>
          <cell r="X35">
            <v>1196.729180567879</v>
          </cell>
        </row>
        <row r="36">
          <cell r="A36" t="str">
            <v>  Pelagic</v>
          </cell>
          <cell r="B36" t="str">
            <v>Price(t-1)*Price IndexUS$*IndexUS$/SDR</v>
          </cell>
          <cell r="C36">
            <v>331.5120034183956</v>
          </cell>
          <cell r="D36">
            <v>340.4041974658916</v>
          </cell>
          <cell r="E36">
            <v>341.7844234722482</v>
          </cell>
          <cell r="F36">
            <v>344.02949192497283</v>
          </cell>
          <cell r="G36">
            <v>342.52944609550093</v>
          </cell>
          <cell r="H36">
            <v>334.777785332651</v>
          </cell>
          <cell r="I36">
            <v>359.88115958660876</v>
          </cell>
          <cell r="J36">
            <v>353.52126838134154</v>
          </cell>
          <cell r="K36">
            <v>378.0396143974103</v>
          </cell>
          <cell r="L36">
            <v>363.2028948370723</v>
          </cell>
          <cell r="M36">
            <v>346.30268710652103</v>
          </cell>
          <cell r="N36">
            <v>367.1543240565865</v>
          </cell>
          <cell r="O36">
            <v>378.1689537782841</v>
          </cell>
          <cell r="P36">
            <v>381.95064331606693</v>
          </cell>
          <cell r="Q36">
            <v>383.8603965326472</v>
          </cell>
          <cell r="R36">
            <v>383.8603965326472</v>
          </cell>
          <cell r="S36">
            <v>383.8603965326472</v>
          </cell>
          <cell r="T36">
            <v>383.8603965326472</v>
          </cell>
          <cell r="U36">
            <v>383.8603965326472</v>
          </cell>
          <cell r="V36">
            <v>383.8603965326472</v>
          </cell>
          <cell r="W36">
            <v>383.8603965326472</v>
          </cell>
          <cell r="X36">
            <v>383.8603965326472</v>
          </cell>
        </row>
        <row r="37">
          <cell r="A37" t="str">
            <v>  Crustaces</v>
          </cell>
          <cell r="B37" t="str">
            <v>Price(t-1)*Price IndexUS$*IndexUS$/SDR</v>
          </cell>
          <cell r="C37">
            <v>2352.881944271836</v>
          </cell>
          <cell r="D37">
            <v>3610.667342555286</v>
          </cell>
          <cell r="E37">
            <v>2502.201839820766</v>
          </cell>
          <cell r="F37">
            <v>2361.716505706977</v>
          </cell>
          <cell r="G37">
            <v>2966.5071770334926</v>
          </cell>
          <cell r="H37">
            <v>2167.023554603855</v>
          </cell>
          <cell r="I37">
            <v>3152.454780361757</v>
          </cell>
          <cell r="J37">
            <v>4500.321130378934</v>
          </cell>
          <cell r="K37">
            <v>4326.626425217974</v>
          </cell>
          <cell r="L37">
            <v>3523.9491246119255</v>
          </cell>
          <cell r="M37">
            <v>3539.967075178343</v>
          </cell>
          <cell r="N37">
            <v>4495.078977540646</v>
          </cell>
          <cell r="O37">
            <v>4629.931346866865</v>
          </cell>
          <cell r="P37">
            <v>4676.230660335534</v>
          </cell>
          <cell r="Q37">
            <v>4699.611813637211</v>
          </cell>
          <cell r="R37">
            <v>4699.611813637211</v>
          </cell>
          <cell r="S37">
            <v>4699.611813637211</v>
          </cell>
          <cell r="T37">
            <v>4699.611813637211</v>
          </cell>
          <cell r="U37">
            <v>4699.611813637211</v>
          </cell>
          <cell r="V37">
            <v>4699.611813637211</v>
          </cell>
          <cell r="W37">
            <v>4699.611813637211</v>
          </cell>
          <cell r="X37">
            <v>4699.611813637211</v>
          </cell>
        </row>
        <row r="38">
          <cell r="A38" t="str">
            <v>  Artisanal</v>
          </cell>
          <cell r="G38">
            <v>1360.8674524381013</v>
          </cell>
          <cell r="H38">
            <v>2028.6562335287267</v>
          </cell>
          <cell r="I38">
            <v>1274.9024643192256</v>
          </cell>
          <cell r="J38">
            <v>1362.8188943294558</v>
          </cell>
          <cell r="K38">
            <v>1125.4156364566459</v>
          </cell>
          <cell r="L38">
            <v>1376.1716383563055</v>
          </cell>
          <cell r="M38">
            <v>1557.4610917420036</v>
          </cell>
          <cell r="N38">
            <v>1660.237870921682</v>
          </cell>
          <cell r="O38">
            <v>1710.0450070493325</v>
          </cell>
          <cell r="P38">
            <v>1727.1454571198258</v>
          </cell>
          <cell r="Q38">
            <v>1735.7811844054247</v>
          </cell>
          <cell r="R38">
            <v>1735.7811844054247</v>
          </cell>
          <cell r="S38">
            <v>1735.7811844054247</v>
          </cell>
          <cell r="T38">
            <v>1735.7811844054247</v>
          </cell>
          <cell r="U38">
            <v>1735.7811844054247</v>
          </cell>
          <cell r="V38">
            <v>1735.7811844054247</v>
          </cell>
          <cell r="W38">
            <v>1735.7811844054247</v>
          </cell>
          <cell r="X38">
            <v>1735.7811844054247</v>
          </cell>
        </row>
        <row r="42">
          <cell r="A42" t="str">
            <v>VALUE</v>
          </cell>
          <cell r="C42">
            <v>261.0567483182508</v>
          </cell>
          <cell r="D42">
            <v>315.35084070992724</v>
          </cell>
          <cell r="E42">
            <v>327.14008331386856</v>
          </cell>
          <cell r="F42">
            <v>296.5108848906188</v>
          </cell>
          <cell r="G42">
            <v>265.14724623585454</v>
          </cell>
          <cell r="H42">
            <v>243.564872962144</v>
          </cell>
          <cell r="I42">
            <v>261.34557874037705</v>
          </cell>
          <cell r="J42">
            <v>265.9198984517482</v>
          </cell>
          <cell r="K42">
            <v>254.96545191361238</v>
          </cell>
          <cell r="L42">
            <v>226.8621279485469</v>
          </cell>
          <cell r="M42">
            <v>290.6041670291185</v>
          </cell>
          <cell r="N42">
            <v>335.88835299429695</v>
          </cell>
          <cell r="O42">
            <v>1173.7722564089365</v>
          </cell>
          <cell r="P42">
            <v>1447.887675893252</v>
          </cell>
          <cell r="Q42">
            <v>527.4481402198273</v>
          </cell>
          <cell r="R42">
            <v>518.7648529101023</v>
          </cell>
          <cell r="S42">
            <v>484.11697978611915</v>
          </cell>
          <cell r="T42">
            <v>453.157441435903</v>
          </cell>
          <cell r="U42">
            <v>470.65663166961076</v>
          </cell>
          <cell r="V42">
            <v>488.70445777053897</v>
          </cell>
          <cell r="W42">
            <v>499.7883182431667</v>
          </cell>
          <cell r="X42">
            <v>500.10529308291063</v>
          </cell>
        </row>
        <row r="44">
          <cell r="A44" t="str">
            <v>In mln. SDRs</v>
          </cell>
        </row>
        <row r="45">
          <cell r="A45" t="str">
            <v>Ferrous ores</v>
          </cell>
          <cell r="B45" t="str">
            <v>=volume*price</v>
          </cell>
          <cell r="C45">
            <v>113.81919855223842</v>
          </cell>
          <cell r="D45">
            <v>129.71584038030002</v>
          </cell>
          <cell r="E45">
            <v>136.4755827429227</v>
          </cell>
          <cell r="F45">
            <v>153.70172999316918</v>
          </cell>
          <cell r="G45">
            <v>159.93258693343634</v>
          </cell>
          <cell r="H45">
            <v>129.52129574670093</v>
          </cell>
          <cell r="I45">
            <v>147.18402635234895</v>
          </cell>
          <cell r="J45">
            <v>140.20965403484195</v>
          </cell>
          <cell r="K45">
            <v>141.9019350356088</v>
          </cell>
          <cell r="L45">
            <v>129.37974971511576</v>
          </cell>
          <cell r="M45">
            <v>168.2459975320265</v>
          </cell>
          <cell r="N45">
            <v>237.2488301507729</v>
          </cell>
          <cell r="O45">
            <v>282.3226901960453</v>
          </cell>
          <cell r="P45">
            <v>304.54478306658706</v>
          </cell>
          <cell r="Q45">
            <v>296.96141194075267</v>
          </cell>
          <cell r="R45">
            <v>284.10869736487757</v>
          </cell>
          <cell r="S45">
            <v>245.17304680577504</v>
          </cell>
          <cell r="T45">
            <v>209.85592694092625</v>
          </cell>
          <cell r="U45">
            <v>222.2724026182644</v>
          </cell>
          <cell r="V45">
            <v>235.17854212513134</v>
          </cell>
          <cell r="W45">
            <v>241.05800567825963</v>
          </cell>
          <cell r="X45">
            <v>247.08445582021614</v>
          </cell>
        </row>
        <row r="46">
          <cell r="A46" t="str">
            <v>Fish </v>
          </cell>
          <cell r="B46" t="str">
            <v>sum of elements</v>
          </cell>
          <cell r="C46">
            <v>144.6532094712579</v>
          </cell>
          <cell r="D46">
            <v>184.23500032962724</v>
          </cell>
          <cell r="E46">
            <v>190.66450057094588</v>
          </cell>
          <cell r="F46">
            <v>142.80915489744962</v>
          </cell>
          <cell r="G46">
            <v>103.61180549651748</v>
          </cell>
          <cell r="H46">
            <v>113.20085410823592</v>
          </cell>
          <cell r="I46">
            <v>113.02557337775933</v>
          </cell>
          <cell r="J46">
            <v>123.21024441690629</v>
          </cell>
          <cell r="K46">
            <v>110.74749580221179</v>
          </cell>
          <cell r="L46">
            <v>93.48237823343113</v>
          </cell>
          <cell r="M46">
            <v>115.35816949709199</v>
          </cell>
          <cell r="N46">
            <v>89.63952284352405</v>
          </cell>
          <cell r="O46">
            <v>99.84074585384003</v>
          </cell>
          <cell r="P46">
            <v>106.15318390893113</v>
          </cell>
          <cell r="Q46">
            <v>110.48672827907474</v>
          </cell>
          <cell r="R46">
            <v>114.65615554522468</v>
          </cell>
          <cell r="S46">
            <v>118.94393298034409</v>
          </cell>
          <cell r="T46">
            <v>123.3015144949768</v>
          </cell>
          <cell r="U46">
            <v>128.38422905134638</v>
          </cell>
          <cell r="V46">
            <v>133.52591564540762</v>
          </cell>
          <cell r="W46">
            <v>138.7303125649071</v>
          </cell>
          <cell r="X46">
            <v>144.0017354785473</v>
          </cell>
        </row>
        <row r="47">
          <cell r="A47" t="str">
            <v>  Cephalophodes</v>
          </cell>
          <cell r="B47" t="str">
            <v>=volume*price</v>
          </cell>
          <cell r="C47">
            <v>97.57630788573024</v>
          </cell>
          <cell r="D47">
            <v>105.90956670353532</v>
          </cell>
          <cell r="E47">
            <v>96.27488808362547</v>
          </cell>
          <cell r="F47">
            <v>85.03950740491335</v>
          </cell>
          <cell r="G47">
            <v>53.368595804740416</v>
          </cell>
          <cell r="H47">
            <v>57.13342003171356</v>
          </cell>
          <cell r="I47">
            <v>53.638705202049216</v>
          </cell>
          <cell r="J47">
            <v>72.34929684406204</v>
          </cell>
          <cell r="K47">
            <v>74.01076949800242</v>
          </cell>
          <cell r="L47">
            <v>68.19118002162625</v>
          </cell>
          <cell r="M47">
            <v>93.72525215601138</v>
          </cell>
          <cell r="N47">
            <v>53.88429049295036</v>
          </cell>
          <cell r="O47">
            <v>61.676937832553044</v>
          </cell>
          <cell r="P47">
            <v>66.43436023051711</v>
          </cell>
          <cell r="Q47">
            <v>69.78491088112763</v>
          </cell>
          <cell r="R47">
            <v>73.11780225193478</v>
          </cell>
          <cell r="S47">
            <v>76.51983710699841</v>
          </cell>
          <cell r="T47">
            <v>79.96110408360924</v>
          </cell>
          <cell r="U47">
            <v>83.98102785014552</v>
          </cell>
          <cell r="V47">
            <v>88.03278836112858</v>
          </cell>
          <cell r="W47">
            <v>92.11940481411672</v>
          </cell>
          <cell r="X47">
            <v>96.24445411429053</v>
          </cell>
        </row>
        <row r="48">
          <cell r="A48" t="str">
            <v>  Desmersal</v>
          </cell>
          <cell r="B48" t="str">
            <v>=volume*price</v>
          </cell>
          <cell r="C48">
            <v>9.359502689110853</v>
          </cell>
          <cell r="D48">
            <v>8.767638468914447</v>
          </cell>
          <cell r="E48">
            <v>13.585979155629053</v>
          </cell>
          <cell r="F48">
            <v>9.656908103499227</v>
          </cell>
          <cell r="G48">
            <v>6.536659847153648</v>
          </cell>
          <cell r="H48">
            <v>5.836417951196204</v>
          </cell>
          <cell r="I48">
            <v>9.904116417339026</v>
          </cell>
          <cell r="J48">
            <v>12.288619575782763</v>
          </cell>
          <cell r="K48">
            <v>11.002644124061527</v>
          </cell>
          <cell r="L48">
            <v>5.8762615570018735</v>
          </cell>
          <cell r="M48">
            <v>5.143289701572165</v>
          </cell>
          <cell r="N48">
            <v>5.51003539240855</v>
          </cell>
          <cell r="O48">
            <v>6.2416511649359405</v>
          </cell>
          <cell r="P48">
            <v>6.592552479890116</v>
          </cell>
          <cell r="Q48">
            <v>6.756957757921816</v>
          </cell>
          <cell r="R48">
            <v>6.893540971128615</v>
          </cell>
          <cell r="S48">
            <v>7.043136351498914</v>
          </cell>
          <cell r="T48">
            <v>7.202366085269001</v>
          </cell>
          <cell r="U48">
            <v>7.41843706782707</v>
          </cell>
          <cell r="V48">
            <v>7.640990179861883</v>
          </cell>
          <cell r="W48">
            <v>7.87021988525774</v>
          </cell>
          <cell r="X48">
            <v>8.106326481815472</v>
          </cell>
        </row>
        <row r="49">
          <cell r="A49" t="str">
            <v>  Pelagic</v>
          </cell>
          <cell r="B49" t="str">
            <v>=volume*price</v>
          </cell>
          <cell r="C49">
            <v>32.26933016693437</v>
          </cell>
          <cell r="D49">
            <v>56.26703161881245</v>
          </cell>
          <cell r="E49">
            <v>75.58479119753822</v>
          </cell>
          <cell r="F49">
            <v>41.69969043247407</v>
          </cell>
          <cell r="G49">
            <v>38.329574473442904</v>
          </cell>
          <cell r="H49">
            <v>41.731063330851</v>
          </cell>
          <cell r="I49">
            <v>42.793758374887936</v>
          </cell>
          <cell r="J49">
            <v>29.272756430186774</v>
          </cell>
          <cell r="K49">
            <v>18.715766313473452</v>
          </cell>
          <cell r="L49">
            <v>12.709689094159357</v>
          </cell>
          <cell r="M49">
            <v>11.54285138524117</v>
          </cell>
          <cell r="N49">
            <v>18.888914730517968</v>
          </cell>
          <cell r="O49">
            <v>21.396961768076316</v>
          </cell>
          <cell r="P49">
            <v>21.9948381025392</v>
          </cell>
          <cell r="Q49">
            <v>22.479823227588994</v>
          </cell>
          <cell r="R49">
            <v>22.884912859453443</v>
          </cell>
          <cell r="S49">
            <v>23.30905190347376</v>
          </cell>
          <cell r="T49">
            <v>23.742152250770534</v>
          </cell>
          <cell r="U49">
            <v>24.216995295785942</v>
          </cell>
          <cell r="V49">
            <v>24.70133520170166</v>
          </cell>
          <cell r="W49">
            <v>25.19536190573569</v>
          </cell>
          <cell r="X49">
            <v>25.699269143850408</v>
          </cell>
        </row>
        <row r="50">
          <cell r="A50" t="str">
            <v>  Crustaces</v>
          </cell>
          <cell r="B50" t="str">
            <v>=volume*price</v>
          </cell>
          <cell r="C50">
            <v>5.448068729482425</v>
          </cell>
          <cell r="D50">
            <v>13.29076353836504</v>
          </cell>
          <cell r="E50">
            <v>5.218842134153127</v>
          </cell>
          <cell r="F50">
            <v>6.413048956562987</v>
          </cell>
          <cell r="G50">
            <v>0.9139089198861788</v>
          </cell>
          <cell r="H50">
            <v>1.480129048141977</v>
          </cell>
          <cell r="I50">
            <v>2.7747294923041057</v>
          </cell>
          <cell r="J50">
            <v>5.503762056088837</v>
          </cell>
          <cell r="K50">
            <v>4.980217319977612</v>
          </cell>
          <cell r="L50">
            <v>4.673759875743937</v>
          </cell>
          <cell r="M50">
            <v>2.631362354465394</v>
          </cell>
          <cell r="N50">
            <v>2.7401570897589087</v>
          </cell>
          <cell r="O50">
            <v>3.103991802841225</v>
          </cell>
          <cell r="P50">
            <v>3.2784960768613423</v>
          </cell>
          <cell r="Q50">
            <v>3.3602553136192426</v>
          </cell>
          <cell r="R50">
            <v>3.428178554280509</v>
          </cell>
          <cell r="S50">
            <v>3.502572784611882</v>
          </cell>
          <cell r="T50">
            <v>3.581758207720354</v>
          </cell>
          <cell r="U50">
            <v>3.689210953951964</v>
          </cell>
          <cell r="V50">
            <v>3.799887282570523</v>
          </cell>
          <cell r="W50">
            <v>3.9138839010476385</v>
          </cell>
          <cell r="X50">
            <v>4.031300418079068</v>
          </cell>
        </row>
        <row r="51">
          <cell r="A51" t="str">
            <v>  Artisanal</v>
          </cell>
          <cell r="G51">
            <v>4.463066451294323</v>
          </cell>
          <cell r="H51">
            <v>7.019823746333181</v>
          </cell>
          <cell r="I51">
            <v>3.914263891179051</v>
          </cell>
          <cell r="J51">
            <v>3.7958095107858916</v>
          </cell>
          <cell r="K51">
            <v>2.038098546696775</v>
          </cell>
          <cell r="L51">
            <v>2.031487684899715</v>
          </cell>
          <cell r="M51">
            <v>2.315413899801886</v>
          </cell>
          <cell r="N51">
            <v>8.616125137888266</v>
          </cell>
          <cell r="O51">
            <v>7.421203285433517</v>
          </cell>
          <cell r="P51">
            <v>7.852937019123349</v>
          </cell>
          <cell r="Q51">
            <v>8.10478109881706</v>
          </cell>
          <cell r="R51">
            <v>8.331720908427345</v>
          </cell>
          <cell r="S51">
            <v>8.56933483376112</v>
          </cell>
          <cell r="T51">
            <v>8.81413386760766</v>
          </cell>
          <cell r="U51">
            <v>9.078557883635892</v>
          </cell>
          <cell r="V51">
            <v>9.350914620144968</v>
          </cell>
          <cell r="W51">
            <v>9.631442058749318</v>
          </cell>
          <cell r="X51">
            <v>9.920385320511798</v>
          </cell>
        </row>
        <row r="52">
          <cell r="A52" t="str">
            <v>   Oil</v>
          </cell>
          <cell r="O52">
            <v>778.6088203590512</v>
          </cell>
          <cell r="P52">
            <v>1019.1897089177337</v>
          </cell>
          <cell r="Q52">
            <v>100</v>
          </cell>
          <cell r="R52">
            <v>100</v>
          </cell>
          <cell r="S52">
            <v>100</v>
          </cell>
          <cell r="T52">
            <v>100</v>
          </cell>
          <cell r="U52">
            <v>100</v>
          </cell>
          <cell r="V52">
            <v>100</v>
          </cell>
          <cell r="W52">
            <v>100</v>
          </cell>
          <cell r="X52">
            <v>100</v>
          </cell>
        </row>
        <row r="55">
          <cell r="A55" t="str">
            <v>Non-traditional exports</v>
          </cell>
          <cell r="B55" t="str">
            <v>=value(t-1)*SDRPriceIndex*(1+UMPriceElasticityPartners*UMPrice indexPartners)*(1+OutputPartnersElasticity*OutputPartners)</v>
          </cell>
          <cell r="C55">
            <v>0.5587762799469163</v>
          </cell>
          <cell r="D55">
            <v>1.4</v>
          </cell>
          <cell r="E55">
            <v>0</v>
          </cell>
          <cell r="F55">
            <v>0</v>
          </cell>
          <cell r="G55">
            <v>1.6028538059007524</v>
          </cell>
          <cell r="H55">
            <v>0.8427231072071616</v>
          </cell>
          <cell r="I55">
            <v>1.135979010268792</v>
          </cell>
          <cell r="J55">
            <v>2.5</v>
          </cell>
          <cell r="K55">
            <v>2.3160210757917894</v>
          </cell>
          <cell r="L55">
            <v>4</v>
          </cell>
          <cell r="M55">
            <v>7</v>
          </cell>
          <cell r="N55">
            <v>9</v>
          </cell>
          <cell r="O55">
            <v>13</v>
          </cell>
          <cell r="P55">
            <v>18</v>
          </cell>
          <cell r="Q55">
            <v>20</v>
          </cell>
          <cell r="R55">
            <v>20</v>
          </cell>
          <cell r="S55">
            <v>20</v>
          </cell>
          <cell r="T55">
            <v>20</v>
          </cell>
          <cell r="U55">
            <v>20</v>
          </cell>
          <cell r="V55">
            <v>20</v>
          </cell>
          <cell r="W55">
            <v>20</v>
          </cell>
          <cell r="X55">
            <v>9.019101784147217</v>
          </cell>
        </row>
        <row r="56">
          <cell r="A56" t="str">
            <v>Other Mining</v>
          </cell>
          <cell r="B56" t="str">
            <v>input from assumptions</v>
          </cell>
          <cell r="C56">
            <v>2.0255640148075713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A58" t="str">
            <v>PRICES</v>
          </cell>
        </row>
        <row r="59">
          <cell r="A59" t="str">
            <v>(In SDRs per unit)</v>
          </cell>
        </row>
        <row r="60">
          <cell r="A60" t="str">
            <v>Ferrous ores 1/</v>
          </cell>
          <cell r="B60" t="str">
            <v>Price(t-1)*Price IndexUS$*IndexUS$/SDR</v>
          </cell>
          <cell r="C60">
            <v>11.05346281933827</v>
          </cell>
          <cell r="D60">
            <v>11.28</v>
          </cell>
          <cell r="E60">
            <v>12.846846846846846</v>
          </cell>
          <cell r="F60">
            <v>13.55</v>
          </cell>
          <cell r="G60">
            <v>14.254768080256927</v>
          </cell>
          <cell r="H60">
            <v>11.729876448714085</v>
          </cell>
          <cell r="I60">
            <v>13.29647854886692</v>
          </cell>
          <cell r="J60">
            <v>13.891231029530106</v>
          </cell>
          <cell r="K60">
            <v>13.532669510644629</v>
          </cell>
          <cell r="L60">
            <v>13.438709344929247</v>
          </cell>
          <cell r="M60">
            <v>15.290660563346464</v>
          </cell>
          <cell r="N60">
            <v>19.770735845897743</v>
          </cell>
          <cell r="O60">
            <v>22.50951178590091</v>
          </cell>
          <cell r="P60">
            <v>22.460177751160796</v>
          </cell>
          <cell r="Q60">
            <v>20.216219197505087</v>
          </cell>
          <cell r="R60">
            <v>18.62490349391975</v>
          </cell>
          <cell r="S60">
            <v>15.498439030222205</v>
          </cell>
          <cell r="T60">
            <v>12.381499689514648</v>
          </cell>
          <cell r="U60">
            <v>12.691037181752513</v>
          </cell>
          <cell r="V60">
            <v>13.008313111296326</v>
          </cell>
          <cell r="W60">
            <v>13.333520939078733</v>
          </cell>
          <cell r="X60">
            <v>13.6668589625557</v>
          </cell>
        </row>
        <row r="61">
          <cell r="A61" t="str">
            <v>Fish  (average price)</v>
          </cell>
          <cell r="B61" t="str">
            <v>SumFishValue/SumFishVolume</v>
          </cell>
          <cell r="C61">
            <v>757.867406913459</v>
          </cell>
          <cell r="D61">
            <v>618.041222062629</v>
          </cell>
          <cell r="E61">
            <v>520.4734011529142</v>
          </cell>
          <cell r="F61">
            <v>701.1449742447543</v>
          </cell>
          <cell r="G61">
            <v>565.2186071922828</v>
          </cell>
          <cell r="H61">
            <v>556.4457292706281</v>
          </cell>
          <cell r="I61">
            <v>572.3660074186123</v>
          </cell>
          <cell r="J61">
            <v>801.1933954959135</v>
          </cell>
          <cell r="K61">
            <v>1074.1130079938298</v>
          </cell>
          <cell r="L61">
            <v>1166.7300468206683</v>
          </cell>
          <cell r="M61">
            <v>1343.1701635569889</v>
          </cell>
          <cell r="N61">
            <v>761.5402206478493</v>
          </cell>
          <cell r="O61">
            <v>803.404714832971</v>
          </cell>
          <cell r="P61">
            <v>829.4901044386809</v>
          </cell>
          <cell r="Q61">
            <v>845.282438585405</v>
          </cell>
          <cell r="R61">
            <v>858.9894932268057</v>
          </cell>
          <cell r="S61">
            <v>872.377788924283</v>
          </cell>
          <cell r="T61">
            <v>885.0944632968167</v>
          </cell>
          <cell r="U61">
            <v>900.3732629688001</v>
          </cell>
          <cell r="V61">
            <v>914.864301180595</v>
          </cell>
          <cell r="W61">
            <v>928.6095890268083</v>
          </cell>
          <cell r="X61">
            <v>941.6524932443573</v>
          </cell>
        </row>
        <row r="62">
          <cell r="A62" t="str">
            <v>  Cephalophodes</v>
          </cell>
          <cell r="B62" t="str">
            <v>Price(t-1)*Price IndexUS$*IndexUS$/SDR</v>
          </cell>
          <cell r="C62">
            <v>2567.79757594027</v>
          </cell>
          <cell r="D62">
            <v>3184.38818676254</v>
          </cell>
          <cell r="E62">
            <v>3300.023585508517</v>
          </cell>
          <cell r="F62">
            <v>3617.62485238071</v>
          </cell>
          <cell r="G62">
            <v>2759.350385437175</v>
          </cell>
          <cell r="H62">
            <v>2182.2474325546605</v>
          </cell>
          <cell r="I62">
            <v>1981.115612264052</v>
          </cell>
          <cell r="J62">
            <v>2218.6230249635705</v>
          </cell>
          <cell r="K62">
            <v>3061.3322922734296</v>
          </cell>
          <cell r="L62">
            <v>3461.3055185841454</v>
          </cell>
          <cell r="M62">
            <v>3704.994748626769</v>
          </cell>
          <cell r="N62">
            <v>2072.497067536278</v>
          </cell>
          <cell r="O62">
            <v>2194.0941102565803</v>
          </cell>
          <cell r="P62">
            <v>2254.963879869881</v>
          </cell>
          <cell r="Q62">
            <v>2315.7021724767537</v>
          </cell>
          <cell r="R62">
            <v>2373.609908222966</v>
          </cell>
          <cell r="S62">
            <v>2427.7932131214657</v>
          </cell>
          <cell r="T62">
            <v>2477.437159233403</v>
          </cell>
          <cell r="U62">
            <v>2526.2005548385937</v>
          </cell>
          <cell r="V62">
            <v>2570.9514398073925</v>
          </cell>
          <cell r="W62">
            <v>2611.940709931073</v>
          </cell>
          <cell r="X62">
            <v>2649.419204267388</v>
          </cell>
        </row>
        <row r="63">
          <cell r="A63" t="str">
            <v>  Desmersal</v>
          </cell>
          <cell r="B63" t="str">
            <v>Price(t-1)*Price IndexUS$*IndexUS$/SDR</v>
          </cell>
          <cell r="C63">
            <v>926.683434565431</v>
          </cell>
          <cell r="D63">
            <v>1038.5736163130118</v>
          </cell>
          <cell r="E63">
            <v>1039.7167793394854</v>
          </cell>
          <cell r="F63">
            <v>1001.961828543186</v>
          </cell>
          <cell r="G63">
            <v>903.4775186114235</v>
          </cell>
          <cell r="H63">
            <v>995.2963763977157</v>
          </cell>
          <cell r="I63">
            <v>1188.1137736731077</v>
          </cell>
          <cell r="J63">
            <v>1153.7526594481988</v>
          </cell>
          <cell r="K63">
            <v>1003.433116649478</v>
          </cell>
          <cell r="L63">
            <v>786.2271283117304</v>
          </cell>
          <cell r="M63">
            <v>649.815502409623</v>
          </cell>
          <cell r="N63">
            <v>774.590581264448</v>
          </cell>
          <cell r="O63">
            <v>820.0371710213758</v>
          </cell>
          <cell r="P63">
            <v>826.4222967993443</v>
          </cell>
          <cell r="Q63">
            <v>828.083204705476</v>
          </cell>
          <cell r="R63">
            <v>826.4758652639267</v>
          </cell>
          <cell r="S63">
            <v>825.2876571580457</v>
          </cell>
          <cell r="T63">
            <v>824.1393577553815</v>
          </cell>
          <cell r="U63">
            <v>824.1393577553815</v>
          </cell>
          <cell r="V63">
            <v>824.1393577553815</v>
          </cell>
          <cell r="W63">
            <v>824.1393577553815</v>
          </cell>
          <cell r="X63">
            <v>824.1393577553815</v>
          </cell>
        </row>
        <row r="64">
          <cell r="A64" t="str">
            <v>  Pelagic</v>
          </cell>
          <cell r="B64" t="str">
            <v>Price(t-1)*Price IndexUS$*IndexUS$/SDR</v>
          </cell>
          <cell r="C64">
            <v>231.487303923489</v>
          </cell>
          <cell r="D64">
            <v>224.33410528276465</v>
          </cell>
          <cell r="E64">
            <v>235.42263501382368</v>
          </cell>
          <cell r="F64">
            <v>250.00084193039297</v>
          </cell>
          <cell r="G64">
            <v>252.45219041157293</v>
          </cell>
          <cell r="H64">
            <v>244.81933040686553</v>
          </cell>
          <cell r="I64">
            <v>272.834116729389</v>
          </cell>
          <cell r="J64">
            <v>277.6790271068396</v>
          </cell>
          <cell r="K64">
            <v>291.8492381428678</v>
          </cell>
          <cell r="L64">
            <v>259.26288990664176</v>
          </cell>
          <cell r="M64">
            <v>233.8029448094221</v>
          </cell>
          <cell r="N64">
            <v>248.45608555607527</v>
          </cell>
          <cell r="O64">
            <v>263.0334404400538</v>
          </cell>
          <cell r="P64">
            <v>265.0815202837146</v>
          </cell>
          <cell r="Q64">
            <v>265.61426969586597</v>
          </cell>
          <cell r="R64">
            <v>265.0987027945033</v>
          </cell>
          <cell r="S64">
            <v>264.71757560040385</v>
          </cell>
          <cell r="T64">
            <v>264.3492494400643</v>
          </cell>
          <cell r="U64">
            <v>264.3492494400643</v>
          </cell>
          <cell r="V64">
            <v>264.3492494400643</v>
          </cell>
          <cell r="W64">
            <v>264.3492494400643</v>
          </cell>
          <cell r="X64">
            <v>264.3492494400643</v>
          </cell>
        </row>
        <row r="65">
          <cell r="A65" t="str">
            <v>  Crustaces</v>
          </cell>
          <cell r="B65" t="str">
            <v>Price(t-1)*Price IndexUS$*IndexUS$/SDR</v>
          </cell>
          <cell r="C65">
            <v>1642.96403181014</v>
          </cell>
          <cell r="D65">
            <v>2379.511867937524</v>
          </cell>
          <cell r="E65">
            <v>1723.5277853874265</v>
          </cell>
          <cell r="F65">
            <v>1716.2223840868076</v>
          </cell>
          <cell r="G65">
            <v>2186.384975804256</v>
          </cell>
          <cell r="H65">
            <v>1584.720608289055</v>
          </cell>
          <cell r="I65">
            <v>2389.947883121538</v>
          </cell>
          <cell r="J65">
            <v>3534.8503892670747</v>
          </cell>
          <cell r="K65">
            <v>3340.185995960839</v>
          </cell>
          <cell r="L65">
            <v>2515.4789428115914</v>
          </cell>
          <cell r="M65">
            <v>2389.97489052261</v>
          </cell>
          <cell r="N65">
            <v>3041.8536671054594</v>
          </cell>
          <cell r="O65">
            <v>3220.324563929277</v>
          </cell>
          <cell r="P65">
            <v>3245.3992533619025</v>
          </cell>
          <cell r="Q65">
            <v>3251.921716876426</v>
          </cell>
          <cell r="R65">
            <v>3245.6096192434047</v>
          </cell>
          <cell r="S65">
            <v>3240.9434700910897</v>
          </cell>
          <cell r="T65">
            <v>3236.434044294526</v>
          </cell>
          <cell r="U65">
            <v>3236.434044294526</v>
          </cell>
          <cell r="V65">
            <v>3236.434044294526</v>
          </cell>
          <cell r="W65">
            <v>3236.434044294526</v>
          </cell>
          <cell r="X65">
            <v>3236.434044294526</v>
          </cell>
        </row>
        <row r="66">
          <cell r="A66" t="str">
            <v>  Artisanal</v>
          </cell>
          <cell r="G66">
            <v>1002.991051262872</v>
          </cell>
          <cell r="H66">
            <v>1483.53410076095</v>
          </cell>
          <cell r="I66">
            <v>966.532641409218</v>
          </cell>
          <cell r="J66">
            <v>1070.44825459275</v>
          </cell>
          <cell r="K66">
            <v>868.8287776864075</v>
          </cell>
          <cell r="L66">
            <v>982.3441416342916</v>
          </cell>
          <cell r="M66">
            <v>1051.5049499554432</v>
          </cell>
          <cell r="N66">
            <v>1123.4954226974567</v>
          </cell>
          <cell r="O66">
            <v>1189.4128722561231</v>
          </cell>
          <cell r="P66">
            <v>1198.6740997463733</v>
          </cell>
          <cell r="Q66">
            <v>1201.0831432787834</v>
          </cell>
          <cell r="R66">
            <v>1198.7517974698094</v>
          </cell>
          <cell r="S66">
            <v>1197.0283755738315</v>
          </cell>
          <cell r="T66">
            <v>1195.362838767699</v>
          </cell>
          <cell r="U66">
            <v>1195.362838767699</v>
          </cell>
          <cell r="V66">
            <v>1195.362838767699</v>
          </cell>
          <cell r="W66">
            <v>1195.362838767699</v>
          </cell>
          <cell r="X66">
            <v>1195.362838767699</v>
          </cell>
        </row>
      </sheetData>
      <sheetData sheetId="71">
        <row r="8">
          <cell r="E8" t="str">
            <v>1991A1</v>
          </cell>
          <cell r="F8" t="str">
            <v>1992A1</v>
          </cell>
          <cell r="G8" t="str">
            <v>1993A1</v>
          </cell>
          <cell r="H8" t="str">
            <v>1994A1</v>
          </cell>
          <cell r="I8" t="str">
            <v>1995A1</v>
          </cell>
          <cell r="J8" t="str">
            <v>1996A1</v>
          </cell>
          <cell r="K8" t="str">
            <v>1997A1</v>
          </cell>
          <cell r="L8" t="str">
            <v>1998A1</v>
          </cell>
          <cell r="M8" t="str">
            <v>1999A1</v>
          </cell>
          <cell r="N8" t="str">
            <v>2000A1</v>
          </cell>
          <cell r="O8" t="str">
            <v>2001A1</v>
          </cell>
          <cell r="P8" t="str">
            <v>2002A1</v>
          </cell>
          <cell r="Q8" t="str">
            <v>2003A1</v>
          </cell>
          <cell r="R8" t="str">
            <v>2004A1</v>
          </cell>
          <cell r="S8" t="str">
            <v>2005A1</v>
          </cell>
          <cell r="T8" t="str">
            <v>2006A1</v>
          </cell>
          <cell r="U8" t="str">
            <v>2007A1</v>
          </cell>
          <cell r="V8" t="str">
            <v>2008A1</v>
          </cell>
          <cell r="W8" t="str">
            <v>2009A1</v>
          </cell>
          <cell r="X8" t="str">
            <v>2010A1</v>
          </cell>
        </row>
        <row r="10">
          <cell r="C10" t="str">
            <v>w001ngdp_r</v>
          </cell>
        </row>
        <row r="12">
          <cell r="C12" t="str">
            <v>w110ngdp_r</v>
          </cell>
        </row>
        <row r="14">
          <cell r="C14" t="str">
            <v>w111ngdp_r</v>
          </cell>
        </row>
        <row r="15">
          <cell r="C15" t="str">
            <v>w163ngdp_r</v>
          </cell>
        </row>
        <row r="16">
          <cell r="C16" t="str">
            <v>w134ngdp_r</v>
          </cell>
        </row>
        <row r="17">
          <cell r="C17" t="str">
            <v>w132ngdp_r</v>
          </cell>
        </row>
        <row r="18">
          <cell r="C18" t="str">
            <v>w136ngdp_r</v>
          </cell>
        </row>
        <row r="19">
          <cell r="C19" t="str">
            <v>w184ngdp_r</v>
          </cell>
        </row>
        <row r="20">
          <cell r="C20" t="str">
            <v>w158ngdp_r</v>
          </cell>
        </row>
        <row r="21">
          <cell r="C21" t="str">
            <v>w112ngdp_r</v>
          </cell>
        </row>
        <row r="22">
          <cell r="C22" t="str">
            <v>w156ngdp_r</v>
          </cell>
        </row>
        <row r="23">
          <cell r="C23" t="str">
            <v>w123ngdp_r</v>
          </cell>
        </row>
        <row r="24">
          <cell r="C24" t="str">
            <v>w203ngdp_r</v>
          </cell>
        </row>
        <row r="25">
          <cell r="C25" t="str">
            <v>w998ngdp_r</v>
          </cell>
        </row>
        <row r="28">
          <cell r="C28" t="str">
            <v>w200ngdp_r</v>
          </cell>
        </row>
        <row r="31">
          <cell r="C31" t="str">
            <v>w110ntdd_r</v>
          </cell>
        </row>
        <row r="36">
          <cell r="C36" t="str">
            <v>w001trade</v>
          </cell>
        </row>
        <row r="38">
          <cell r="C38" t="str">
            <v>w110tm_r</v>
          </cell>
        </row>
        <row r="40">
          <cell r="C40" t="str">
            <v>w200tm_r</v>
          </cell>
        </row>
        <row r="46">
          <cell r="C46" t="str">
            <v>w110ngdp_d</v>
          </cell>
        </row>
        <row r="47">
          <cell r="C47" t="str">
            <v>w110pcpi</v>
          </cell>
        </row>
        <row r="54">
          <cell r="C54" t="str">
            <v>w110txg_d</v>
          </cell>
        </row>
        <row r="55">
          <cell r="C55" t="str">
            <v>w110txgxo_d</v>
          </cell>
        </row>
        <row r="56">
          <cell r="C56" t="str">
            <v>w110txgm_d</v>
          </cell>
        </row>
        <row r="60">
          <cell r="C60" t="str">
            <v>w001pnrgw</v>
          </cell>
        </row>
        <row r="62">
          <cell r="C62" t="str">
            <v>w001poilapsp</v>
          </cell>
        </row>
        <row r="64">
          <cell r="C64" t="str">
            <v>w001pngasw</v>
          </cell>
        </row>
        <row r="65">
          <cell r="C65" t="str">
            <v>w001pcoalw</v>
          </cell>
        </row>
        <row r="67">
          <cell r="C67" t="str">
            <v>w001pnfuelw</v>
          </cell>
        </row>
        <row r="68">
          <cell r="C68" t="str">
            <v>w001pfoodw</v>
          </cell>
        </row>
        <row r="69">
          <cell r="C69" t="str">
            <v>w001pbevew</v>
          </cell>
        </row>
        <row r="70">
          <cell r="C70" t="str">
            <v>w001prawmw</v>
          </cell>
        </row>
        <row r="71">
          <cell r="C71" t="str">
            <v>w001pmetaw</v>
          </cell>
        </row>
        <row r="84">
          <cell r="C84" t="str">
            <v>w111enulc</v>
          </cell>
        </row>
        <row r="85">
          <cell r="C85" t="str">
            <v>w163enulc</v>
          </cell>
        </row>
        <row r="86">
          <cell r="C86" t="str">
            <v>w158enulc</v>
          </cell>
        </row>
        <row r="88">
          <cell r="C88" t="str">
            <v>w112enulc</v>
          </cell>
        </row>
        <row r="89">
          <cell r="C89" t="str">
            <v>w156enulc</v>
          </cell>
        </row>
        <row r="92">
          <cell r="C92" t="str">
            <v>w163edna</v>
          </cell>
        </row>
        <row r="93">
          <cell r="C93" t="str">
            <v>w158edna</v>
          </cell>
        </row>
        <row r="95">
          <cell r="C95" t="str">
            <v>w112edna</v>
          </cell>
        </row>
        <row r="96">
          <cell r="C96" t="str">
            <v>w156edna</v>
          </cell>
        </row>
        <row r="99">
          <cell r="C99" t="str">
            <v>w111esda</v>
          </cell>
        </row>
        <row r="111">
          <cell r="C111" t="str">
            <v>w111flibor</v>
          </cell>
        </row>
        <row r="112">
          <cell r="C112" t="str">
            <v>w163flibor</v>
          </cell>
        </row>
        <row r="113">
          <cell r="C113" t="str">
            <v>w158flibor</v>
          </cell>
        </row>
        <row r="114">
          <cell r="C114" t="str">
            <v>w112fpibor</v>
          </cell>
        </row>
        <row r="117">
          <cell r="C117" t="str">
            <v>w111ngdp_d</v>
          </cell>
        </row>
        <row r="118">
          <cell r="C118" t="str">
            <v>w163ngdp_d</v>
          </cell>
        </row>
        <row r="119">
          <cell r="C119" t="str">
            <v>w158ngdp_d</v>
          </cell>
        </row>
      </sheetData>
      <sheetData sheetId="74">
        <row r="4">
          <cell r="E4" t="str">
            <v>2000Q1</v>
          </cell>
          <cell r="F4" t="str">
            <v>2000Q2</v>
          </cell>
          <cell r="G4" t="str">
            <v>2000Q3</v>
          </cell>
          <cell r="H4" t="str">
            <v>2000Q4</v>
          </cell>
          <cell r="I4" t="str">
            <v>2001Q1</v>
          </cell>
          <cell r="J4" t="str">
            <v>2001Q2</v>
          </cell>
          <cell r="K4" t="str">
            <v>2001Q3</v>
          </cell>
          <cell r="L4" t="str">
            <v>2001Q4</v>
          </cell>
          <cell r="M4" t="str">
            <v>2002Q1</v>
          </cell>
          <cell r="N4" t="str">
            <v>2002Q2</v>
          </cell>
          <cell r="O4" t="str">
            <v>2002Q3</v>
          </cell>
          <cell r="P4" t="str">
            <v>2002Q4</v>
          </cell>
          <cell r="Q4" t="str">
            <v>2003Q1</v>
          </cell>
          <cell r="R4" t="str">
            <v>2003Q2</v>
          </cell>
          <cell r="S4" t="str">
            <v>2003Q3</v>
          </cell>
          <cell r="T4" t="str">
            <v>2003Q4</v>
          </cell>
          <cell r="U4" t="str">
            <v>2004Q1</v>
          </cell>
          <cell r="V4" t="str">
            <v>2004Q2</v>
          </cell>
          <cell r="W4" t="str">
            <v>2004Q3</v>
          </cell>
          <cell r="X4" t="str">
            <v>2004Q4</v>
          </cell>
          <cell r="Y4" t="str">
            <v>2005Q1</v>
          </cell>
          <cell r="Z4" t="str">
            <v>2005Q2</v>
          </cell>
          <cell r="AA4" t="str">
            <v>2005Q3</v>
          </cell>
          <cell r="AB4" t="str">
            <v>2005Q4</v>
          </cell>
          <cell r="AC4" t="str">
            <v>2006Q1</v>
          </cell>
          <cell r="AD4" t="str">
            <v>2006Q2</v>
          </cell>
          <cell r="AE4" t="str">
            <v>2006Q3</v>
          </cell>
          <cell r="AF4" t="str">
            <v>2006Q4</v>
          </cell>
          <cell r="AG4" t="str">
            <v>2007Q1</v>
          </cell>
          <cell r="AH4" t="str">
            <v>2007Q2</v>
          </cell>
          <cell r="AI4" t="str">
            <v>2007Q3</v>
          </cell>
          <cell r="AJ4" t="str">
            <v>2007Q4</v>
          </cell>
          <cell r="AK4" t="str">
            <v>2008Q1</v>
          </cell>
          <cell r="AL4" t="str">
            <v>2008Q2</v>
          </cell>
          <cell r="AM4" t="str">
            <v>2008Q3</v>
          </cell>
          <cell r="AN4" t="str">
            <v>2008Q4</v>
          </cell>
          <cell r="AO4" t="str">
            <v>2009Q1</v>
          </cell>
          <cell r="AP4" t="str">
            <v>2009Q2</v>
          </cell>
          <cell r="AQ4" t="str">
            <v>2009Q3</v>
          </cell>
          <cell r="AR4" t="str">
            <v>2009Q4</v>
          </cell>
          <cell r="AS4" t="str">
            <v>2010Q1</v>
          </cell>
          <cell r="AT4" t="str">
            <v>2010Q2</v>
          </cell>
          <cell r="AU4" t="str">
            <v>2010Q3</v>
          </cell>
          <cell r="AV4" t="str">
            <v>2010Q4</v>
          </cell>
        </row>
        <row r="8">
          <cell r="C8" t="str">
            <v>W111NGDP_R</v>
          </cell>
        </row>
        <row r="9">
          <cell r="C9" t="str">
            <v>W163NGDP_R</v>
          </cell>
        </row>
        <row r="10">
          <cell r="C10" t="str">
            <v>W134NGDP_R</v>
          </cell>
        </row>
        <row r="11">
          <cell r="C11" t="str">
            <v>W132NGDP_R</v>
          </cell>
        </row>
        <row r="12">
          <cell r="C12" t="str">
            <v>W136NGDP_R</v>
          </cell>
        </row>
        <row r="13">
          <cell r="C13" t="str">
            <v>W184NGDP_R</v>
          </cell>
        </row>
        <row r="14">
          <cell r="C14" t="str">
            <v>W158NGDP_R</v>
          </cell>
        </row>
        <row r="15">
          <cell r="C15" t="str">
            <v>W112NGDP_R</v>
          </cell>
        </row>
        <row r="16">
          <cell r="C16" t="str">
            <v>W156NGDP_R</v>
          </cell>
        </row>
        <row r="17">
          <cell r="C17" t="str">
            <v>W203NGDP_R</v>
          </cell>
        </row>
        <row r="20">
          <cell r="C20" t="str">
            <v>W111NGDP_D</v>
          </cell>
        </row>
        <row r="21">
          <cell r="C21" t="str">
            <v>W163NGDP_D</v>
          </cell>
        </row>
        <row r="22">
          <cell r="C22" t="str">
            <v>W134NGDP_D</v>
          </cell>
        </row>
        <row r="23">
          <cell r="C23" t="str">
            <v>W132NGDP_D</v>
          </cell>
        </row>
        <row r="24">
          <cell r="C24" t="str">
            <v>W136NGDP_D</v>
          </cell>
        </row>
        <row r="25">
          <cell r="C25" t="str">
            <v>W158NGDP_D</v>
          </cell>
        </row>
        <row r="26">
          <cell r="C26" t="str">
            <v>W112NGDP_D</v>
          </cell>
        </row>
        <row r="27">
          <cell r="C27" t="str">
            <v>W156NGDP_D</v>
          </cell>
        </row>
        <row r="30">
          <cell r="C30" t="str">
            <v>W110TXGM_D</v>
          </cell>
        </row>
        <row r="33">
          <cell r="C33" t="str">
            <v>W001PNRGW</v>
          </cell>
        </row>
        <row r="34">
          <cell r="C34" t="str">
            <v>W001POILAPSP</v>
          </cell>
        </row>
        <row r="35">
          <cell r="C35" t="str">
            <v>W001PNGASW</v>
          </cell>
        </row>
        <row r="36">
          <cell r="C36" t="str">
            <v>W001PCOALW</v>
          </cell>
        </row>
        <row r="37">
          <cell r="C37" t="str">
            <v>W001PNFUELW</v>
          </cell>
        </row>
        <row r="38">
          <cell r="C38" t="str">
            <v>W001PFOODW</v>
          </cell>
        </row>
        <row r="39">
          <cell r="C39" t="str">
            <v>W001PBEVEW</v>
          </cell>
        </row>
        <row r="40">
          <cell r="C40" t="str">
            <v>W001PRAWMW</v>
          </cell>
        </row>
        <row r="41">
          <cell r="C41" t="str">
            <v>W001PMETAW</v>
          </cell>
        </row>
        <row r="44">
          <cell r="C44" t="str">
            <v>W001PALUM</v>
          </cell>
        </row>
        <row r="45">
          <cell r="C45" t="str">
            <v>W001PBANSOP</v>
          </cell>
        </row>
        <row r="46">
          <cell r="C46" t="str">
            <v>W001PBEEF</v>
          </cell>
        </row>
        <row r="47">
          <cell r="C47" t="str">
            <v>W001PCOCO</v>
          </cell>
        </row>
        <row r="48">
          <cell r="C48" t="str">
            <v>W001PCOIL</v>
          </cell>
        </row>
        <row r="49">
          <cell r="C49" t="str">
            <v>W001PCOFFOTM</v>
          </cell>
        </row>
        <row r="50">
          <cell r="C50" t="str">
            <v>W001PCOFFROB</v>
          </cell>
        </row>
        <row r="51">
          <cell r="C51" t="str">
            <v>W001PCOPP</v>
          </cell>
        </row>
        <row r="52">
          <cell r="C52" t="str">
            <v>W001PCOTTIND</v>
          </cell>
        </row>
        <row r="53">
          <cell r="C53" t="str">
            <v>W001PFISH</v>
          </cell>
        </row>
        <row r="54">
          <cell r="C54" t="str">
            <v>W001PLOGSK</v>
          </cell>
        </row>
        <row r="55">
          <cell r="C55" t="str">
            <v>W001PSAWMAL</v>
          </cell>
        </row>
        <row r="56">
          <cell r="C56" t="str">
            <v>W001PHIDE</v>
          </cell>
        </row>
        <row r="57">
          <cell r="C57" t="str">
            <v>W001PGOLD</v>
          </cell>
        </row>
        <row r="58">
          <cell r="C58" t="str">
            <v>W001PIORECR</v>
          </cell>
        </row>
        <row r="59">
          <cell r="C59" t="str">
            <v>W001PLAMB</v>
          </cell>
        </row>
        <row r="60">
          <cell r="C60" t="str">
            <v>W001PLEAD</v>
          </cell>
        </row>
        <row r="61">
          <cell r="C61" t="str">
            <v>W001PMAIZMT</v>
          </cell>
        </row>
        <row r="62">
          <cell r="C62" t="str">
            <v>W001PNGASEU</v>
          </cell>
        </row>
        <row r="63">
          <cell r="C63" t="str">
            <v>W001PNICK</v>
          </cell>
        </row>
        <row r="64">
          <cell r="C64" t="str">
            <v>W001PPOIL</v>
          </cell>
        </row>
        <row r="65">
          <cell r="C65" t="str">
            <v>W001PRICENPQ</v>
          </cell>
        </row>
        <row r="66">
          <cell r="C66" t="str">
            <v>W001PRUBB</v>
          </cell>
        </row>
        <row r="67">
          <cell r="C67" t="str">
            <v>W001PLOGORE</v>
          </cell>
        </row>
        <row r="68">
          <cell r="C68" t="str">
            <v>W001PSAWORE</v>
          </cell>
        </row>
        <row r="69">
          <cell r="C69" t="str">
            <v>W001PSMEA</v>
          </cell>
        </row>
        <row r="70">
          <cell r="C70" t="str">
            <v>W001PSOIL</v>
          </cell>
        </row>
        <row r="71">
          <cell r="C71" t="str">
            <v>W001PSOYB</v>
          </cell>
        </row>
        <row r="72">
          <cell r="C72" t="str">
            <v>W001PSUGAUSA</v>
          </cell>
        </row>
        <row r="73">
          <cell r="C73" t="str">
            <v>W001PSUGAEEC</v>
          </cell>
        </row>
        <row r="74">
          <cell r="C74" t="str">
            <v>W001PSUGAISA</v>
          </cell>
        </row>
        <row r="75">
          <cell r="C75" t="str">
            <v>W001PTEA</v>
          </cell>
        </row>
        <row r="76">
          <cell r="C76" t="str">
            <v>W001PTIN</v>
          </cell>
        </row>
        <row r="77">
          <cell r="C77" t="str">
            <v>W001PWHEAMT</v>
          </cell>
        </row>
        <row r="78">
          <cell r="C78" t="str">
            <v>W001PWOOLC</v>
          </cell>
        </row>
        <row r="79">
          <cell r="C79" t="str">
            <v>W001PWOOLF</v>
          </cell>
        </row>
        <row r="80">
          <cell r="C80" t="str">
            <v>W001PZINC</v>
          </cell>
        </row>
        <row r="85">
          <cell r="C85" t="str">
            <v>W163EDNA</v>
          </cell>
        </row>
        <row r="86">
          <cell r="C86" t="str">
            <v>W134EDNA</v>
          </cell>
        </row>
        <row r="87">
          <cell r="C87" t="str">
            <v>W134EDNA_N</v>
          </cell>
        </row>
        <row r="88">
          <cell r="C88" t="str">
            <v>W132EDNA</v>
          </cell>
        </row>
        <row r="89">
          <cell r="C89" t="str">
            <v>W132EDNA_N</v>
          </cell>
        </row>
        <row r="90">
          <cell r="C90" t="str">
            <v>W136EDNA</v>
          </cell>
        </row>
        <row r="91">
          <cell r="C91" t="str">
            <v>W136EDNA_N</v>
          </cell>
        </row>
        <row r="92">
          <cell r="C92" t="str">
            <v>W158EDNA</v>
          </cell>
        </row>
        <row r="93">
          <cell r="C93" t="str">
            <v>W112EDNA</v>
          </cell>
        </row>
        <row r="94">
          <cell r="C94" t="str">
            <v>W156EDNA</v>
          </cell>
        </row>
        <row r="96">
          <cell r="C96" t="str">
            <v>W122EDNA</v>
          </cell>
        </row>
        <row r="97">
          <cell r="C97" t="str">
            <v>W122EDNA_N</v>
          </cell>
        </row>
        <row r="98">
          <cell r="C98" t="str">
            <v>W124EDNA</v>
          </cell>
        </row>
        <row r="99">
          <cell r="C99" t="str">
            <v>W124EDNA_N</v>
          </cell>
        </row>
        <row r="100">
          <cell r="C100" t="str">
            <v>W128EDNA</v>
          </cell>
        </row>
        <row r="101">
          <cell r="C101" t="str">
            <v>W137EDNA</v>
          </cell>
        </row>
        <row r="102">
          <cell r="C102" t="str">
            <v>W137EDNA_N</v>
          </cell>
        </row>
        <row r="103">
          <cell r="C103" t="str">
            <v>W138EDNA</v>
          </cell>
        </row>
        <row r="104">
          <cell r="C104" t="str">
            <v>W138EDNA_N</v>
          </cell>
        </row>
        <row r="105">
          <cell r="C105" t="str">
            <v>W142EDNA</v>
          </cell>
        </row>
        <row r="106">
          <cell r="C106" t="str">
            <v>W144EDNA</v>
          </cell>
        </row>
        <row r="107">
          <cell r="C107" t="str">
            <v>W146EDNA</v>
          </cell>
        </row>
        <row r="108">
          <cell r="C108" t="str">
            <v>W172EDNA</v>
          </cell>
        </row>
        <row r="109">
          <cell r="C109" t="str">
            <v>W172EDNA_N</v>
          </cell>
        </row>
        <row r="110">
          <cell r="C110" t="str">
            <v>W174EDNA</v>
          </cell>
        </row>
        <row r="111">
          <cell r="C111" t="str">
            <v>W174EDNA_N</v>
          </cell>
        </row>
        <row r="112">
          <cell r="C112" t="str">
            <v>W176EDNA</v>
          </cell>
        </row>
        <row r="113">
          <cell r="C113" t="str">
            <v>W178EDNA</v>
          </cell>
        </row>
        <row r="114">
          <cell r="C114" t="str">
            <v>W178EDNA_N</v>
          </cell>
        </row>
        <row r="115">
          <cell r="C115" t="str">
            <v>W182EDNA</v>
          </cell>
        </row>
        <row r="116">
          <cell r="C116" t="str">
            <v>W182EDNA_N</v>
          </cell>
        </row>
        <row r="117">
          <cell r="C117" t="str">
            <v>W184EDNA</v>
          </cell>
        </row>
        <row r="118">
          <cell r="C118" t="str">
            <v>W184EDNA_N</v>
          </cell>
        </row>
        <row r="119">
          <cell r="C119" t="str">
            <v>W193EDNA</v>
          </cell>
        </row>
        <row r="120">
          <cell r="C120" t="str">
            <v>W196EDNA</v>
          </cell>
        </row>
        <row r="121">
          <cell r="C121" t="str">
            <v>W436EDNA</v>
          </cell>
        </row>
        <row r="122">
          <cell r="C122" t="str">
            <v>W528EDNA</v>
          </cell>
        </row>
        <row r="123">
          <cell r="C123" t="str">
            <v>W532EDNA</v>
          </cell>
        </row>
        <row r="124">
          <cell r="C124" t="str">
            <v>W542EDNA</v>
          </cell>
        </row>
        <row r="125">
          <cell r="C125" t="str">
            <v>W576EDNA</v>
          </cell>
        </row>
        <row r="128">
          <cell r="C128" t="str">
            <v>W163EDNE</v>
          </cell>
        </row>
        <row r="129">
          <cell r="C129" t="str">
            <v>W134EDNE</v>
          </cell>
        </row>
        <row r="130">
          <cell r="C130" t="str">
            <v>W134EDNE_N</v>
          </cell>
        </row>
        <row r="131">
          <cell r="C131" t="str">
            <v>W132EDNE</v>
          </cell>
        </row>
        <row r="132">
          <cell r="C132" t="str">
            <v>W132EDNE_N</v>
          </cell>
        </row>
        <row r="133">
          <cell r="C133" t="str">
            <v>W158EDNE</v>
          </cell>
        </row>
        <row r="134">
          <cell r="C134" t="str">
            <v>W112EDNE</v>
          </cell>
        </row>
        <row r="135">
          <cell r="C135" t="str">
            <v>W146EDNE</v>
          </cell>
        </row>
        <row r="137">
          <cell r="C137" t="str">
            <v>W111ESDA</v>
          </cell>
        </row>
        <row r="140">
          <cell r="C140" t="str">
            <v>W111ENULC</v>
          </cell>
        </row>
        <row r="141">
          <cell r="C141" t="str">
            <v>W163ENULC</v>
          </cell>
        </row>
        <row r="142">
          <cell r="C142" t="str">
            <v>W134ENULC</v>
          </cell>
        </row>
        <row r="143">
          <cell r="C143" t="str">
            <v>W132ENULC</v>
          </cell>
        </row>
        <row r="144">
          <cell r="C144" t="str">
            <v>W136ENULC</v>
          </cell>
        </row>
        <row r="145">
          <cell r="C145" t="str">
            <v>W158ENULC</v>
          </cell>
        </row>
        <row r="146">
          <cell r="C146" t="str">
            <v>W112ENULC</v>
          </cell>
        </row>
        <row r="147">
          <cell r="C147" t="str">
            <v>W156ENULC</v>
          </cell>
        </row>
        <row r="149">
          <cell r="C149" t="str">
            <v>W122ENULC</v>
          </cell>
        </row>
        <row r="150">
          <cell r="C150" t="str">
            <v>W124ENULC</v>
          </cell>
        </row>
        <row r="151">
          <cell r="C151" t="str">
            <v>W128ENULC</v>
          </cell>
        </row>
        <row r="152">
          <cell r="C152" t="str">
            <v>W137ENULC</v>
          </cell>
        </row>
        <row r="153">
          <cell r="C153" t="str">
            <v>W138ENULC</v>
          </cell>
        </row>
        <row r="154">
          <cell r="C154" t="str">
            <v>W142ENULC</v>
          </cell>
        </row>
        <row r="155">
          <cell r="C155" t="str">
            <v>W144ENULC</v>
          </cell>
        </row>
        <row r="156">
          <cell r="C156" t="str">
            <v>W146ENULC</v>
          </cell>
        </row>
        <row r="157">
          <cell r="C157" t="str">
            <v>W172ENULC</v>
          </cell>
        </row>
        <row r="158">
          <cell r="C158" t="str">
            <v>W174ENULC</v>
          </cell>
        </row>
        <row r="159">
          <cell r="C159" t="str">
            <v>W178ENULC</v>
          </cell>
        </row>
        <row r="160">
          <cell r="C160" t="str">
            <v>W182ENULC</v>
          </cell>
        </row>
        <row r="161">
          <cell r="C161" t="str">
            <v>W184ENULC</v>
          </cell>
        </row>
        <row r="162">
          <cell r="C162" t="str">
            <v>W193ENULC</v>
          </cell>
        </row>
        <row r="163">
          <cell r="C163" t="str">
            <v>W196ENULC</v>
          </cell>
        </row>
        <row r="166">
          <cell r="C166" t="str">
            <v>W111EE</v>
          </cell>
        </row>
        <row r="167">
          <cell r="C167" t="str">
            <v>W163EE</v>
          </cell>
        </row>
        <row r="168">
          <cell r="C168" t="str">
            <v>W134EE</v>
          </cell>
        </row>
        <row r="169">
          <cell r="C169" t="str">
            <v>W132EE</v>
          </cell>
        </row>
        <row r="170">
          <cell r="C170" t="str">
            <v>W136EE</v>
          </cell>
        </row>
        <row r="171">
          <cell r="C171" t="str">
            <v>W158EE</v>
          </cell>
        </row>
        <row r="172">
          <cell r="C172" t="str">
            <v>W112EE</v>
          </cell>
        </row>
        <row r="173">
          <cell r="C173" t="str">
            <v>W156EE</v>
          </cell>
        </row>
        <row r="175">
          <cell r="C175" t="str">
            <v>W122EE</v>
          </cell>
        </row>
        <row r="176">
          <cell r="C176" t="str">
            <v>W124EE</v>
          </cell>
        </row>
        <row r="177">
          <cell r="C177" t="str">
            <v>W128EE</v>
          </cell>
        </row>
        <row r="178">
          <cell r="C178" t="str">
            <v>W137EE</v>
          </cell>
        </row>
        <row r="179">
          <cell r="C179" t="str">
            <v>W138EE</v>
          </cell>
        </row>
        <row r="180">
          <cell r="C180" t="str">
            <v>W142EE</v>
          </cell>
        </row>
        <row r="181">
          <cell r="C181" t="str">
            <v>W144EE</v>
          </cell>
        </row>
        <row r="182">
          <cell r="C182" t="str">
            <v>W146EE</v>
          </cell>
        </row>
        <row r="183">
          <cell r="C183" t="str">
            <v>W172EE</v>
          </cell>
        </row>
        <row r="184">
          <cell r="C184" t="str">
            <v>W174EE</v>
          </cell>
        </row>
        <row r="185">
          <cell r="C185" t="str">
            <v>W178EE</v>
          </cell>
        </row>
        <row r="186">
          <cell r="C186" t="str">
            <v>W182EE</v>
          </cell>
        </row>
        <row r="187">
          <cell r="C187" t="str">
            <v>W184EE</v>
          </cell>
        </row>
        <row r="188">
          <cell r="C188" t="str">
            <v>W193EE</v>
          </cell>
        </row>
        <row r="189">
          <cell r="C189" t="str">
            <v>W196EE</v>
          </cell>
        </row>
        <row r="194">
          <cell r="C194" t="str">
            <v>W111FLIBOR</v>
          </cell>
        </row>
        <row r="195">
          <cell r="C195" t="str">
            <v>W163FLIBOR</v>
          </cell>
        </row>
        <row r="196">
          <cell r="C196" t="str">
            <v>W158FLIBOR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</sheetNames>
    <sheetDataSet>
      <sheetData sheetId="5">
        <row r="60">
          <cell r="D60" t="str">
            <v>W2006REV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34"/>
      <sheetName val="T3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LOI Bench"/>
      <sheetName val="Work"/>
      <sheetName val="SR Tb1"/>
      <sheetName val="RED"/>
      <sheetName val="PIN"/>
      <sheetName val="AM (2)"/>
      <sheetName val="Annual Meetings"/>
      <sheetName val="BP Table"/>
      <sheetName val="Basic Data - Old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ench - 0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PVAssistance"/>
      <sheetName val="Prp$"/>
      <sheetName val="int$"/>
      <sheetName val="debt Service"/>
      <sheetName val="Debt_Details"/>
      <sheetName val="CIRRs"/>
      <sheetName val="Modality"/>
      <sheetName val="IDA_Summary"/>
      <sheetName val="IMF detail"/>
      <sheetName val="T4"/>
      <sheetName val="Scenario"/>
      <sheetName val="WB-results"/>
      <sheetName val="T1"/>
      <sheetName val="Graph-mul"/>
    </sheetNames>
    <sheetDataSet>
      <sheetData sheetId="5">
        <row r="59">
          <cell r="C59">
            <v>0.046040363843444024</v>
          </cell>
        </row>
        <row r="60">
          <cell r="C60">
            <v>0.054123279308905134</v>
          </cell>
        </row>
        <row r="61">
          <cell r="C61">
            <v>0.050408734278118296</v>
          </cell>
        </row>
        <row r="62">
          <cell r="C62">
            <v>0.04612000000000001</v>
          </cell>
        </row>
        <row r="63">
          <cell r="C63">
            <v>0.05995</v>
          </cell>
        </row>
        <row r="64">
          <cell r="C64">
            <v>0.05158891516787171</v>
          </cell>
        </row>
        <row r="65">
          <cell r="C65">
            <v>0.04871273333333333</v>
          </cell>
        </row>
        <row r="66">
          <cell r="C66">
            <v>0.05995</v>
          </cell>
        </row>
        <row r="67">
          <cell r="C67">
            <v>0.05995</v>
          </cell>
        </row>
        <row r="68">
          <cell r="C68">
            <v>0.04871273333333333</v>
          </cell>
        </row>
        <row r="69">
          <cell r="C69">
            <v>0.04612</v>
          </cell>
        </row>
        <row r="70">
          <cell r="C70">
            <v>0.04612</v>
          </cell>
        </row>
        <row r="77">
          <cell r="C77">
            <v>0.04612</v>
          </cell>
        </row>
        <row r="79">
          <cell r="C79">
            <v>0.04612</v>
          </cell>
        </row>
        <row r="80">
          <cell r="C80">
            <v>0.0602</v>
          </cell>
        </row>
        <row r="81">
          <cell r="C81">
            <v>0.04612</v>
          </cell>
        </row>
        <row r="82">
          <cell r="C82">
            <v>0.03735</v>
          </cell>
        </row>
        <row r="84">
          <cell r="C84">
            <v>0.04612</v>
          </cell>
        </row>
        <row r="87">
          <cell r="C87">
            <v>0.04612</v>
          </cell>
        </row>
        <row r="90">
          <cell r="C90">
            <v>0.04612</v>
          </cell>
        </row>
        <row r="91">
          <cell r="C91">
            <v>0.05821666666666667</v>
          </cell>
        </row>
        <row r="94">
          <cell r="C94">
            <v>0.04612</v>
          </cell>
        </row>
        <row r="95">
          <cell r="C95">
            <v>0.02316666666666667</v>
          </cell>
        </row>
        <row r="99">
          <cell r="C99">
            <v>0.04612</v>
          </cell>
        </row>
        <row r="100">
          <cell r="C100">
            <v>0.060149999999999995</v>
          </cell>
        </row>
        <row r="103">
          <cell r="C103">
            <v>0.04871273333333333</v>
          </cell>
        </row>
        <row r="105">
          <cell r="C105">
            <v>0.05995</v>
          </cell>
        </row>
        <row r="109">
          <cell r="C109">
            <v>1.3359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</sheetNames>
    <sheetDataSet>
      <sheetData sheetId="22">
        <row r="1">
          <cell r="O1" t="str">
            <v>Naples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7"/>
  <sheetViews>
    <sheetView workbookViewId="0" topLeftCell="A79">
      <selection activeCell="A28" sqref="A28"/>
    </sheetView>
  </sheetViews>
  <sheetFormatPr defaultColWidth="11.421875" defaultRowHeight="12.75"/>
  <cols>
    <col min="1" max="1" width="3.421875" style="13" customWidth="1"/>
    <col min="2" max="2" width="20.8515625" style="13" customWidth="1"/>
    <col min="3" max="3" width="17.57421875" style="13" customWidth="1"/>
    <col min="4" max="5" width="17.421875" style="13" customWidth="1"/>
    <col min="6" max="16384" width="11.421875" style="13" customWidth="1"/>
  </cols>
  <sheetData>
    <row r="1" ht="12.75">
      <c r="B1" s="18" t="s">
        <v>319</v>
      </c>
    </row>
    <row r="2" ht="9" customHeight="1"/>
    <row r="3" ht="7.5" customHeight="1" thickBot="1"/>
    <row r="4" spans="2:5" ht="14.25" thickBot="1" thickTop="1">
      <c r="B4" s="49" t="s">
        <v>141</v>
      </c>
      <c r="C4" s="50" t="s">
        <v>108</v>
      </c>
      <c r="D4" s="50" t="s">
        <v>107</v>
      </c>
      <c r="E4" s="51" t="s">
        <v>142</v>
      </c>
    </row>
    <row r="5" spans="2:5" ht="6.75" customHeight="1">
      <c r="B5" s="52"/>
      <c r="C5" s="30"/>
      <c r="D5" s="30"/>
      <c r="E5" s="30"/>
    </row>
    <row r="6" spans="2:5" ht="13.5" thickBot="1">
      <c r="B6" s="28" t="s">
        <v>99</v>
      </c>
      <c r="C6" s="30"/>
      <c r="D6" s="30"/>
      <c r="E6" s="30"/>
    </row>
    <row r="7" spans="2:8" ht="12.75">
      <c r="B7" s="53" t="s">
        <v>143</v>
      </c>
      <c r="C7" s="296">
        <f>C9+C30+C73+C82+C104+C105</f>
        <v>356730.17245099996</v>
      </c>
      <c r="D7" s="296">
        <f>D9+D30+D73+D82+D104+D105</f>
        <v>147717.197023</v>
      </c>
      <c r="E7" s="297">
        <f>D7-C7</f>
        <v>-209012.97542799998</v>
      </c>
      <c r="G7" s="54"/>
      <c r="H7" s="54"/>
    </row>
    <row r="8" spans="2:5" ht="6" customHeight="1" thickBot="1">
      <c r="B8" s="28"/>
      <c r="C8" s="313"/>
      <c r="D8" s="314"/>
      <c r="E8" s="314"/>
    </row>
    <row r="9" spans="2:5" ht="13.5" thickTop="1">
      <c r="B9" s="55" t="s">
        <v>125</v>
      </c>
      <c r="C9" s="315">
        <f>SUM(C10:C29)</f>
        <v>12622.385094</v>
      </c>
      <c r="D9" s="315">
        <f>SUM(D10:D29)</f>
        <v>9128.023378</v>
      </c>
      <c r="E9" s="316">
        <f aca="true" t="shared" si="0" ref="E9:E47">D9-C9</f>
        <v>-3494.3617159999994</v>
      </c>
    </row>
    <row r="10" spans="2:7" ht="11.25" customHeight="1">
      <c r="B10" s="17" t="s">
        <v>144</v>
      </c>
      <c r="C10" s="298">
        <v>9.140471</v>
      </c>
      <c r="D10" s="298">
        <v>2584.59176</v>
      </c>
      <c r="E10" s="299">
        <f t="shared" si="0"/>
        <v>2575.4512889999996</v>
      </c>
      <c r="G10" s="134"/>
    </row>
    <row r="11" spans="2:7" ht="11.25" customHeight="1">
      <c r="B11" s="17" t="s">
        <v>126</v>
      </c>
      <c r="C11" s="298">
        <v>1369.606762</v>
      </c>
      <c r="D11" s="298">
        <v>3706.610877</v>
      </c>
      <c r="E11" s="299">
        <f t="shared" si="0"/>
        <v>2337.004115</v>
      </c>
      <c r="G11" s="54"/>
    </row>
    <row r="12" spans="2:5" ht="11.25" customHeight="1">
      <c r="B12" s="17" t="s">
        <v>127</v>
      </c>
      <c r="C12" s="298">
        <v>1.077345</v>
      </c>
      <c r="D12" s="298">
        <v>872.090653</v>
      </c>
      <c r="E12" s="299">
        <f t="shared" si="0"/>
        <v>871.0133079999999</v>
      </c>
    </row>
    <row r="13" spans="2:5" ht="11.25" customHeight="1">
      <c r="B13" s="17" t="s">
        <v>117</v>
      </c>
      <c r="C13" s="298">
        <v>583.212972</v>
      </c>
      <c r="D13" s="298">
        <v>1311.189</v>
      </c>
      <c r="E13" s="299">
        <f t="shared" si="0"/>
        <v>727.976028</v>
      </c>
    </row>
    <row r="14" spans="2:5" ht="11.25" customHeight="1">
      <c r="B14" s="17" t="s">
        <v>145</v>
      </c>
      <c r="C14" s="298">
        <v>26.0304</v>
      </c>
      <c r="D14" s="298">
        <v>94.288488</v>
      </c>
      <c r="E14" s="299">
        <f t="shared" si="0"/>
        <v>68.258088</v>
      </c>
    </row>
    <row r="15" spans="2:8" ht="11.25" customHeight="1">
      <c r="B15" s="17" t="s">
        <v>146</v>
      </c>
      <c r="C15" s="298">
        <v>0.264173</v>
      </c>
      <c r="D15" s="298">
        <v>20.080327</v>
      </c>
      <c r="E15" s="299">
        <f t="shared" si="0"/>
        <v>19.816154</v>
      </c>
      <c r="H15" s="57"/>
    </row>
    <row r="16" spans="2:5" ht="11.25" customHeight="1">
      <c r="B16" s="17" t="s">
        <v>147</v>
      </c>
      <c r="C16" s="298">
        <v>13.360928</v>
      </c>
      <c r="D16" s="298">
        <v>15.006745</v>
      </c>
      <c r="E16" s="299">
        <f t="shared" si="0"/>
        <v>1.645817000000001</v>
      </c>
    </row>
    <row r="17" spans="2:5" ht="11.25" customHeight="1">
      <c r="B17" s="17" t="s">
        <v>148</v>
      </c>
      <c r="C17" s="298">
        <v>0.20655</v>
      </c>
      <c r="D17" s="298">
        <v>0.862992</v>
      </c>
      <c r="E17" s="299">
        <f t="shared" si="0"/>
        <v>0.656442</v>
      </c>
    </row>
    <row r="18" spans="2:5" ht="11.25" customHeight="1">
      <c r="B18" s="17" t="s">
        <v>149</v>
      </c>
      <c r="C18" s="298">
        <v>7.617643</v>
      </c>
      <c r="D18" s="298">
        <v>0.8908</v>
      </c>
      <c r="E18" s="299">
        <f t="shared" si="0"/>
        <v>-6.726843000000001</v>
      </c>
    </row>
    <row r="19" spans="2:5" ht="11.25" customHeight="1">
      <c r="B19" s="17" t="s">
        <v>150</v>
      </c>
      <c r="C19" s="298">
        <v>43.610216</v>
      </c>
      <c r="D19" s="298">
        <v>13.901573</v>
      </c>
      <c r="E19" s="299">
        <f t="shared" si="0"/>
        <v>-29.708643000000002</v>
      </c>
    </row>
    <row r="20" spans="2:5" ht="11.25" customHeight="1">
      <c r="B20" s="17" t="s">
        <v>151</v>
      </c>
      <c r="C20" s="298">
        <v>40.812972</v>
      </c>
      <c r="D20" s="298">
        <v>2.850415</v>
      </c>
      <c r="E20" s="299">
        <f t="shared" si="0"/>
        <v>-37.962557000000004</v>
      </c>
    </row>
    <row r="21" spans="2:5" ht="11.25" customHeight="1">
      <c r="B21" s="17" t="s">
        <v>152</v>
      </c>
      <c r="C21" s="298">
        <v>43.266334</v>
      </c>
      <c r="D21" s="298">
        <v>0.26423</v>
      </c>
      <c r="E21" s="299">
        <f t="shared" si="0"/>
        <v>-43.002104</v>
      </c>
    </row>
    <row r="22" spans="2:5" ht="11.25" customHeight="1">
      <c r="B22" s="17" t="s">
        <v>153</v>
      </c>
      <c r="C22" s="298">
        <v>78.82107</v>
      </c>
      <c r="D22" s="298">
        <v>7.58856</v>
      </c>
      <c r="E22" s="299">
        <f t="shared" si="0"/>
        <v>-71.23251</v>
      </c>
    </row>
    <row r="23" spans="2:5" ht="11.25" customHeight="1">
      <c r="B23" s="17" t="s">
        <v>140</v>
      </c>
      <c r="C23" s="298">
        <v>143.395545</v>
      </c>
      <c r="D23" s="298"/>
      <c r="E23" s="299">
        <f t="shared" si="0"/>
        <v>-143.395545</v>
      </c>
    </row>
    <row r="24" spans="2:5" ht="11.25" customHeight="1">
      <c r="B24" s="17" t="s">
        <v>139</v>
      </c>
      <c r="C24" s="298">
        <v>1154.800839</v>
      </c>
      <c r="D24" s="298">
        <v>5.70961</v>
      </c>
      <c r="E24" s="299">
        <f t="shared" si="0"/>
        <v>-1149.0912289999999</v>
      </c>
    </row>
    <row r="25" spans="2:5" ht="11.25" customHeight="1">
      <c r="B25" s="17" t="s">
        <v>138</v>
      </c>
      <c r="C25" s="298">
        <v>1369.535538</v>
      </c>
      <c r="D25" s="298"/>
      <c r="E25" s="299">
        <f t="shared" si="0"/>
        <v>-1369.535538</v>
      </c>
    </row>
    <row r="26" spans="2:5" ht="11.25" customHeight="1">
      <c r="B26" s="17" t="s">
        <v>137</v>
      </c>
      <c r="C26" s="298">
        <v>1616.507381</v>
      </c>
      <c r="D26" s="298">
        <v>133.279366</v>
      </c>
      <c r="E26" s="299">
        <f t="shared" si="0"/>
        <v>-1483.228015</v>
      </c>
    </row>
    <row r="27" spans="2:5" ht="11.25" customHeight="1">
      <c r="B27" s="17" t="s">
        <v>119</v>
      </c>
      <c r="C27" s="298">
        <v>2593.885429</v>
      </c>
      <c r="D27" s="298">
        <v>250.030093</v>
      </c>
      <c r="E27" s="299">
        <f t="shared" si="0"/>
        <v>-2343.855336</v>
      </c>
    </row>
    <row r="28" spans="2:5" ht="11.25" customHeight="1">
      <c r="B28" s="17" t="s">
        <v>154</v>
      </c>
      <c r="C28" s="298">
        <v>3463.424199</v>
      </c>
      <c r="D28" s="298">
        <v>22.929933</v>
      </c>
      <c r="E28" s="299">
        <f t="shared" si="0"/>
        <v>-3440.494266</v>
      </c>
    </row>
    <row r="29" spans="2:5" ht="11.25" customHeight="1" thickBot="1">
      <c r="B29" s="31" t="s">
        <v>67</v>
      </c>
      <c r="C29" s="300">
        <v>63.808327</v>
      </c>
      <c r="D29" s="300">
        <f>61.857956+24</f>
        <v>85.857956</v>
      </c>
      <c r="E29" s="301">
        <f t="shared" si="0"/>
        <v>22.049629000000003</v>
      </c>
    </row>
    <row r="30" spans="2:5" ht="12" customHeight="1">
      <c r="B30" s="46" t="s">
        <v>124</v>
      </c>
      <c r="C30" s="296">
        <f>SUM(C31:C47)</f>
        <v>23337.569574</v>
      </c>
      <c r="D30" s="296">
        <f>SUM(D31:D47)</f>
        <v>23507.919291000002</v>
      </c>
      <c r="E30" s="297">
        <f t="shared" si="0"/>
        <v>170.34971700000096</v>
      </c>
    </row>
    <row r="31" spans="2:7" ht="11.25" customHeight="1">
      <c r="B31" s="17" t="s">
        <v>114</v>
      </c>
      <c r="C31" s="298">
        <v>6358.542853</v>
      </c>
      <c r="D31" s="302">
        <v>20364.265589</v>
      </c>
      <c r="E31" s="299">
        <f t="shared" si="0"/>
        <v>14005.722736</v>
      </c>
      <c r="G31" s="134"/>
    </row>
    <row r="32" spans="2:5" ht="11.25" customHeight="1">
      <c r="B32" s="17" t="s">
        <v>155</v>
      </c>
      <c r="C32" s="298">
        <v>87.220328</v>
      </c>
      <c r="D32" s="298">
        <v>128.223881</v>
      </c>
      <c r="E32" s="299">
        <f t="shared" si="0"/>
        <v>41.00355300000001</v>
      </c>
    </row>
    <row r="33" spans="2:5" ht="11.25" customHeight="1">
      <c r="B33" s="17" t="s">
        <v>156</v>
      </c>
      <c r="C33" s="303">
        <v>15.181866</v>
      </c>
      <c r="D33" s="298">
        <v>5.6225</v>
      </c>
      <c r="E33" s="299">
        <f t="shared" si="0"/>
        <v>-9.559366</v>
      </c>
    </row>
    <row r="34" spans="2:5" ht="11.25" customHeight="1">
      <c r="B34" s="17" t="s">
        <v>157</v>
      </c>
      <c r="C34" s="298">
        <v>20.409905</v>
      </c>
      <c r="D34" s="298">
        <v>2.124722</v>
      </c>
      <c r="E34" s="299">
        <f t="shared" si="0"/>
        <v>-18.285182999999996</v>
      </c>
    </row>
    <row r="35" spans="2:5" ht="11.25" customHeight="1">
      <c r="B35" s="17" t="s">
        <v>158</v>
      </c>
      <c r="C35" s="298">
        <v>28.711315</v>
      </c>
      <c r="D35" s="298">
        <v>4.48</v>
      </c>
      <c r="E35" s="299">
        <f t="shared" si="0"/>
        <v>-24.231315</v>
      </c>
    </row>
    <row r="36" spans="2:5" ht="11.25" customHeight="1">
      <c r="B36" s="17" t="s">
        <v>159</v>
      </c>
      <c r="C36" s="298">
        <v>118.243776</v>
      </c>
      <c r="D36" s="298">
        <v>87.304228</v>
      </c>
      <c r="E36" s="299">
        <f t="shared" si="0"/>
        <v>-30.939548000000002</v>
      </c>
    </row>
    <row r="37" spans="2:5" ht="11.25" customHeight="1">
      <c r="B37" s="17" t="s">
        <v>160</v>
      </c>
      <c r="C37" s="298">
        <v>73.998987</v>
      </c>
      <c r="D37" s="298"/>
      <c r="E37" s="299">
        <f t="shared" si="0"/>
        <v>-73.998987</v>
      </c>
    </row>
    <row r="38" spans="2:5" ht="11.25" customHeight="1">
      <c r="B38" s="17" t="s">
        <v>161</v>
      </c>
      <c r="C38" s="298">
        <v>783.008878</v>
      </c>
      <c r="D38" s="298">
        <v>650.32343</v>
      </c>
      <c r="E38" s="299">
        <f t="shared" si="0"/>
        <v>-132.68544799999995</v>
      </c>
    </row>
    <row r="39" spans="2:5" ht="11.25" customHeight="1">
      <c r="B39" s="17" t="s">
        <v>162</v>
      </c>
      <c r="C39" s="298">
        <v>150.321744</v>
      </c>
      <c r="D39" s="302">
        <v>15.29781</v>
      </c>
      <c r="E39" s="299">
        <f t="shared" si="0"/>
        <v>-135.023934</v>
      </c>
    </row>
    <row r="40" spans="2:5" ht="11.25" customHeight="1">
      <c r="B40" s="17" t="s">
        <v>163</v>
      </c>
      <c r="C40" s="298">
        <v>418.414424</v>
      </c>
      <c r="D40" s="298"/>
      <c r="E40" s="299">
        <f t="shared" si="0"/>
        <v>-418.414424</v>
      </c>
    </row>
    <row r="41" spans="2:5" ht="11.25" customHeight="1">
      <c r="B41" s="17" t="s">
        <v>165</v>
      </c>
      <c r="C41" s="298">
        <v>669.312192</v>
      </c>
      <c r="D41" s="298"/>
      <c r="E41" s="299">
        <f t="shared" si="0"/>
        <v>-669.312192</v>
      </c>
    </row>
    <row r="42" spans="2:7" ht="11.25" customHeight="1">
      <c r="B42" s="17" t="s">
        <v>166</v>
      </c>
      <c r="C42" s="298">
        <v>766.539052</v>
      </c>
      <c r="D42" s="298"/>
      <c r="E42" s="299">
        <f t="shared" si="0"/>
        <v>-766.539052</v>
      </c>
      <c r="G42" s="54"/>
    </row>
    <row r="43" spans="2:5" ht="11.25" customHeight="1">
      <c r="B43" s="17" t="s">
        <v>168</v>
      </c>
      <c r="C43" s="298">
        <v>1424.843776</v>
      </c>
      <c r="D43" s="298"/>
      <c r="E43" s="299">
        <f t="shared" si="0"/>
        <v>-1424.843776</v>
      </c>
    </row>
    <row r="44" spans="2:5" ht="11.25" customHeight="1">
      <c r="B44" s="17" t="s">
        <v>169</v>
      </c>
      <c r="C44" s="298">
        <v>2363.963798</v>
      </c>
      <c r="D44" s="298">
        <v>78.654238</v>
      </c>
      <c r="E44" s="299">
        <f t="shared" si="0"/>
        <v>-2285.30956</v>
      </c>
    </row>
    <row r="45" spans="2:5" ht="11.25" customHeight="1">
      <c r="B45" s="17" t="s">
        <v>231</v>
      </c>
      <c r="C45" s="298">
        <v>2578.619675</v>
      </c>
      <c r="D45" s="298"/>
      <c r="E45" s="299">
        <f t="shared" si="0"/>
        <v>-2578.619675</v>
      </c>
    </row>
    <row r="46" spans="2:5" ht="11.25" customHeight="1">
      <c r="B46" s="17" t="s">
        <v>116</v>
      </c>
      <c r="C46" s="298">
        <v>7355.961204</v>
      </c>
      <c r="D46" s="302">
        <v>2171.622893</v>
      </c>
      <c r="E46" s="299">
        <f t="shared" si="0"/>
        <v>-5184.3383109999995</v>
      </c>
    </row>
    <row r="47" spans="2:6" ht="13.5" thickBot="1">
      <c r="B47" s="58" t="s">
        <v>67</v>
      </c>
      <c r="C47" s="304">
        <v>124.275801</v>
      </c>
      <c r="D47" s="304"/>
      <c r="E47" s="301">
        <f t="shared" si="0"/>
        <v>-124.275801</v>
      </c>
      <c r="F47" s="134"/>
    </row>
    <row r="48" spans="2:5" ht="5.25" customHeight="1">
      <c r="B48" s="59"/>
      <c r="C48" s="60"/>
      <c r="D48" s="60"/>
      <c r="E48" s="61"/>
    </row>
    <row r="49" spans="2:5" ht="13.5">
      <c r="B49" s="18" t="s">
        <v>302</v>
      </c>
      <c r="C49" s="62"/>
      <c r="D49" s="62"/>
      <c r="E49" s="32"/>
    </row>
    <row r="50" spans="2:5" ht="12.75">
      <c r="B50" s="63"/>
      <c r="C50" s="62"/>
      <c r="D50" s="62"/>
      <c r="E50" s="32"/>
    </row>
    <row r="51" spans="2:5" ht="12.75">
      <c r="B51" s="63"/>
      <c r="C51" s="62"/>
      <c r="D51" s="62"/>
      <c r="E51" s="32"/>
    </row>
    <row r="52" spans="2:5" ht="13.5" customHeight="1">
      <c r="B52" s="63"/>
      <c r="C52" s="62"/>
      <c r="D52" s="62"/>
      <c r="E52" s="32"/>
    </row>
    <row r="53" spans="2:5" ht="13.5" customHeight="1">
      <c r="B53" s="63"/>
      <c r="C53" s="62"/>
      <c r="D53" s="62"/>
      <c r="E53" s="32"/>
    </row>
    <row r="54" spans="2:5" ht="13.5" customHeight="1">
      <c r="B54" s="63"/>
      <c r="C54" s="62"/>
      <c r="D54" s="62"/>
      <c r="E54" s="32"/>
    </row>
    <row r="55" spans="2:5" ht="13.5" customHeight="1">
      <c r="B55" s="63"/>
      <c r="C55" s="62"/>
      <c r="D55" s="62"/>
      <c r="E55" s="32"/>
    </row>
    <row r="56" spans="2:5" ht="13.5" customHeight="1">
      <c r="B56" s="63"/>
      <c r="C56" s="62"/>
      <c r="D56" s="62"/>
      <c r="E56" s="32"/>
    </row>
    <row r="57" spans="2:5" ht="15.75" customHeight="1">
      <c r="B57" s="63"/>
      <c r="C57" s="62"/>
      <c r="D57" s="62"/>
      <c r="E57" s="32"/>
    </row>
    <row r="58" spans="2:5" ht="13.5" customHeight="1">
      <c r="B58" s="63"/>
      <c r="C58" s="62"/>
      <c r="D58" s="62"/>
      <c r="E58" s="32"/>
    </row>
    <row r="59" spans="2:5" ht="13.5" customHeight="1">
      <c r="B59" s="63"/>
      <c r="C59" s="62"/>
      <c r="D59" s="62"/>
      <c r="E59" s="32"/>
    </row>
    <row r="60" spans="2:5" ht="13.5" customHeight="1">
      <c r="B60" s="63"/>
      <c r="C60" s="62"/>
      <c r="D60" s="62"/>
      <c r="E60" s="32"/>
    </row>
    <row r="61" spans="2:5" ht="12.75">
      <c r="B61" s="63"/>
      <c r="C61" s="62"/>
      <c r="D61" s="62"/>
      <c r="E61" s="32"/>
    </row>
    <row r="62" spans="2:5" ht="12.75">
      <c r="B62" s="63"/>
      <c r="C62" s="62"/>
      <c r="D62" s="62"/>
      <c r="E62" s="32"/>
    </row>
    <row r="63" spans="2:5" ht="12.75">
      <c r="B63" s="63"/>
      <c r="C63" s="62"/>
      <c r="D63" s="62"/>
      <c r="E63" s="32"/>
    </row>
    <row r="64" spans="2:5" ht="12.75">
      <c r="B64" s="63"/>
      <c r="C64" s="62"/>
      <c r="D64" s="62"/>
      <c r="E64" s="32"/>
    </row>
    <row r="65" spans="2:5" ht="12.75">
      <c r="B65" s="63"/>
      <c r="C65" s="62"/>
      <c r="D65" s="62"/>
      <c r="E65" s="32"/>
    </row>
    <row r="66" ht="12.75">
      <c r="B66" s="18" t="s">
        <v>320</v>
      </c>
    </row>
    <row r="67" ht="8.25" customHeight="1"/>
    <row r="68" ht="8.25" customHeight="1" thickBot="1"/>
    <row r="69" spans="2:5" ht="14.25" thickBot="1" thickTop="1">
      <c r="B69" s="64" t="s">
        <v>141</v>
      </c>
      <c r="C69" s="50" t="s">
        <v>108</v>
      </c>
      <c r="D69" s="50" t="s">
        <v>107</v>
      </c>
      <c r="E69" s="51" t="s">
        <v>142</v>
      </c>
    </row>
    <row r="70" spans="2:5" ht="7.5" customHeight="1">
      <c r="B70" s="30"/>
      <c r="C70" s="30"/>
      <c r="D70" s="30"/>
      <c r="E70" s="30"/>
    </row>
    <row r="71" spans="2:3" ht="12.75">
      <c r="B71" s="28" t="s">
        <v>99</v>
      </c>
      <c r="C71" s="32"/>
    </row>
    <row r="72" spans="2:5" ht="5.25" customHeight="1" thickBot="1">
      <c r="B72" s="65"/>
      <c r="C72" s="66"/>
      <c r="D72" s="66"/>
      <c r="E72" s="32"/>
    </row>
    <row r="73" spans="2:5" ht="12.75">
      <c r="B73" s="46" t="s">
        <v>128</v>
      </c>
      <c r="C73" s="296">
        <f>SUM(C74:C80)</f>
        <v>41634.856664</v>
      </c>
      <c r="D73" s="296">
        <f>SUM(D74:D80)</f>
        <v>12.268848</v>
      </c>
      <c r="E73" s="297">
        <f aca="true" t="shared" si="1" ref="E73:E80">D73-C73</f>
        <v>-41622.587816</v>
      </c>
    </row>
    <row r="74" spans="2:5" ht="11.25" customHeight="1">
      <c r="B74" s="17" t="s">
        <v>170</v>
      </c>
      <c r="C74" s="298">
        <v>28723.781135</v>
      </c>
      <c r="D74" s="298">
        <v>7.917</v>
      </c>
      <c r="E74" s="299">
        <f t="shared" si="1"/>
        <v>-28715.864135</v>
      </c>
    </row>
    <row r="75" spans="2:5" ht="11.25" customHeight="1">
      <c r="B75" s="17" t="s">
        <v>135</v>
      </c>
      <c r="C75" s="298">
        <v>8449.512929</v>
      </c>
      <c r="D75" s="298"/>
      <c r="E75" s="299">
        <f t="shared" si="1"/>
        <v>-8449.512929</v>
      </c>
    </row>
    <row r="76" spans="2:5" ht="11.25" customHeight="1">
      <c r="B76" s="17" t="s">
        <v>171</v>
      </c>
      <c r="C76" s="298">
        <v>2174.56</v>
      </c>
      <c r="D76" s="298"/>
      <c r="E76" s="299">
        <f t="shared" si="1"/>
        <v>-2174.56</v>
      </c>
    </row>
    <row r="77" spans="2:5" ht="11.25" customHeight="1">
      <c r="B77" s="17" t="s">
        <v>172</v>
      </c>
      <c r="C77" s="298">
        <v>981.455824</v>
      </c>
      <c r="D77" s="298"/>
      <c r="E77" s="299">
        <f t="shared" si="1"/>
        <v>-981.455824</v>
      </c>
    </row>
    <row r="78" spans="2:5" ht="11.25" customHeight="1">
      <c r="B78" s="17" t="s">
        <v>136</v>
      </c>
      <c r="C78" s="298">
        <v>598.972398</v>
      </c>
      <c r="D78" s="298">
        <v>3.732848</v>
      </c>
      <c r="E78" s="299">
        <f t="shared" si="1"/>
        <v>-595.23955</v>
      </c>
    </row>
    <row r="79" spans="2:5" ht="11.25" customHeight="1">
      <c r="B79" s="17" t="s">
        <v>173</v>
      </c>
      <c r="C79" s="298">
        <v>369.303288</v>
      </c>
      <c r="D79" s="298"/>
      <c r="E79" s="299">
        <f t="shared" si="1"/>
        <v>-369.303288</v>
      </c>
    </row>
    <row r="80" spans="2:5" ht="11.25" customHeight="1">
      <c r="B80" s="17" t="s">
        <v>67</v>
      </c>
      <c r="C80" s="298">
        <v>337.27109</v>
      </c>
      <c r="D80" s="298">
        <v>0.619</v>
      </c>
      <c r="E80" s="299">
        <f t="shared" si="1"/>
        <v>-336.65209</v>
      </c>
    </row>
    <row r="81" spans="2:5" ht="7.5" customHeight="1" thickBot="1">
      <c r="B81" s="58"/>
      <c r="C81" s="305"/>
      <c r="D81" s="306"/>
      <c r="E81" s="307"/>
    </row>
    <row r="82" spans="2:7" ht="12.75">
      <c r="B82" s="46" t="s">
        <v>123</v>
      </c>
      <c r="C82" s="296">
        <f>SUM(C83:C103)</f>
        <v>159079.012672</v>
      </c>
      <c r="D82" s="296">
        <f>SUM(D83:D103)</f>
        <v>115049.708374</v>
      </c>
      <c r="E82" s="297">
        <f aca="true" t="shared" si="2" ref="E82:E105">D82-C82</f>
        <v>-44029.30429800002</v>
      </c>
      <c r="G82" s="134"/>
    </row>
    <row r="83" spans="2:5" ht="12" customHeight="1">
      <c r="B83" s="17" t="s">
        <v>115</v>
      </c>
      <c r="C83" s="298">
        <v>1792.133047</v>
      </c>
      <c r="D83" s="298">
        <v>24047.964575</v>
      </c>
      <c r="E83" s="299">
        <f t="shared" si="2"/>
        <v>22255.831528000002</v>
      </c>
    </row>
    <row r="84" spans="2:5" ht="12" customHeight="1">
      <c r="B84" s="17" t="s">
        <v>122</v>
      </c>
      <c r="C84" s="298">
        <v>8545.379118</v>
      </c>
      <c r="D84" s="298">
        <v>21521.77061</v>
      </c>
      <c r="E84" s="299">
        <f t="shared" si="2"/>
        <v>12976.391491999999</v>
      </c>
    </row>
    <row r="85" spans="2:5" ht="12" customHeight="1">
      <c r="B85" s="17" t="s">
        <v>121</v>
      </c>
      <c r="C85" s="298">
        <v>9905.310889</v>
      </c>
      <c r="D85" s="298">
        <v>20315.433816</v>
      </c>
      <c r="E85" s="299">
        <f t="shared" si="2"/>
        <v>10410.122927</v>
      </c>
    </row>
    <row r="86" spans="2:5" ht="12" customHeight="1">
      <c r="B86" s="17" t="s">
        <v>113</v>
      </c>
      <c r="C86" s="298">
        <v>5979.286986</v>
      </c>
      <c r="D86" s="298">
        <v>15811.740148</v>
      </c>
      <c r="E86" s="299">
        <f t="shared" si="2"/>
        <v>9832.453162000002</v>
      </c>
    </row>
    <row r="87" spans="2:5" ht="12" customHeight="1">
      <c r="B87" s="17" t="s">
        <v>267</v>
      </c>
      <c r="C87" s="298">
        <v>617.992469</v>
      </c>
      <c r="D87" s="298">
        <v>1942.628775</v>
      </c>
      <c r="E87" s="299">
        <f t="shared" si="2"/>
        <v>1324.6363059999999</v>
      </c>
    </row>
    <row r="88" spans="2:5" ht="12" customHeight="1">
      <c r="B88" s="17" t="s">
        <v>174</v>
      </c>
      <c r="C88" s="298">
        <v>10.390748</v>
      </c>
      <c r="D88" s="298">
        <v>956.601501</v>
      </c>
      <c r="E88" s="299">
        <f t="shared" si="2"/>
        <v>946.210753</v>
      </c>
    </row>
    <row r="89" spans="2:5" ht="12" customHeight="1">
      <c r="B89" s="17" t="s">
        <v>175</v>
      </c>
      <c r="C89" s="298">
        <v>1136.13976</v>
      </c>
      <c r="D89" s="298">
        <v>1469.807932</v>
      </c>
      <c r="E89" s="299">
        <f t="shared" si="2"/>
        <v>333.6681719999999</v>
      </c>
    </row>
    <row r="90" spans="2:5" ht="12" customHeight="1">
      <c r="B90" s="17" t="s">
        <v>268</v>
      </c>
      <c r="C90" s="298">
        <v>6.908539</v>
      </c>
      <c r="D90" s="298">
        <v>1.696777</v>
      </c>
      <c r="E90" s="299">
        <f t="shared" si="2"/>
        <v>-5.211762</v>
      </c>
    </row>
    <row r="91" spans="2:5" ht="12" customHeight="1">
      <c r="B91" s="17" t="s">
        <v>176</v>
      </c>
      <c r="C91" s="298">
        <v>18.80764</v>
      </c>
      <c r="D91" s="298">
        <v>1.572</v>
      </c>
      <c r="E91" s="299">
        <f t="shared" si="2"/>
        <v>-17.23564</v>
      </c>
    </row>
    <row r="92" spans="2:5" ht="12" customHeight="1">
      <c r="B92" s="17" t="s">
        <v>177</v>
      </c>
      <c r="C92" s="298">
        <v>109.033515</v>
      </c>
      <c r="D92" s="298">
        <v>66.894138</v>
      </c>
      <c r="E92" s="299">
        <f t="shared" si="2"/>
        <v>-42.139376999999996</v>
      </c>
    </row>
    <row r="93" spans="2:5" ht="12" customHeight="1">
      <c r="B93" s="17" t="s">
        <v>178</v>
      </c>
      <c r="C93" s="298">
        <v>116.065302</v>
      </c>
      <c r="D93" s="298"/>
      <c r="E93" s="299">
        <f t="shared" si="2"/>
        <v>-116.065302</v>
      </c>
    </row>
    <row r="94" spans="2:5" ht="12" customHeight="1">
      <c r="B94" s="17" t="s">
        <v>179</v>
      </c>
      <c r="C94" s="298">
        <v>273.407816</v>
      </c>
      <c r="D94" s="298"/>
      <c r="E94" s="299">
        <f t="shared" si="2"/>
        <v>-273.407816</v>
      </c>
    </row>
    <row r="95" spans="2:5" ht="12" customHeight="1">
      <c r="B95" s="17" t="s">
        <v>134</v>
      </c>
      <c r="C95" s="298">
        <v>343.689407</v>
      </c>
      <c r="D95" s="298"/>
      <c r="E95" s="299">
        <f t="shared" si="2"/>
        <v>-343.689407</v>
      </c>
    </row>
    <row r="96" spans="2:5" ht="12" customHeight="1">
      <c r="B96" s="17" t="s">
        <v>180</v>
      </c>
      <c r="C96" s="298">
        <v>452.442766</v>
      </c>
      <c r="D96" s="298"/>
      <c r="E96" s="299">
        <f t="shared" si="2"/>
        <v>-452.442766</v>
      </c>
    </row>
    <row r="97" spans="2:5" ht="12" customHeight="1">
      <c r="B97" s="17" t="s">
        <v>120</v>
      </c>
      <c r="C97" s="298">
        <v>2329.288889</v>
      </c>
      <c r="D97" s="298">
        <v>211.427471</v>
      </c>
      <c r="E97" s="299">
        <f t="shared" si="2"/>
        <v>-2117.861418</v>
      </c>
    </row>
    <row r="98" spans="2:5" ht="12" customHeight="1">
      <c r="B98" s="17" t="s">
        <v>181</v>
      </c>
      <c r="C98" s="298">
        <v>2436.517941</v>
      </c>
      <c r="D98" s="298">
        <v>2.7965</v>
      </c>
      <c r="E98" s="299">
        <f t="shared" si="2"/>
        <v>-2433.721441</v>
      </c>
    </row>
    <row r="99" spans="2:5" ht="12" customHeight="1">
      <c r="B99" s="17" t="s">
        <v>182</v>
      </c>
      <c r="C99" s="298">
        <v>3384.809359</v>
      </c>
      <c r="D99" s="298"/>
      <c r="E99" s="299">
        <f t="shared" si="2"/>
        <v>-3384.809359</v>
      </c>
    </row>
    <row r="100" spans="2:5" ht="12" customHeight="1">
      <c r="B100" s="17" t="s">
        <v>118</v>
      </c>
      <c r="C100" s="298">
        <v>36724.7068</v>
      </c>
      <c r="D100" s="298">
        <v>25885.59559</v>
      </c>
      <c r="E100" s="299">
        <f t="shared" si="2"/>
        <v>-10839.11121</v>
      </c>
    </row>
    <row r="101" spans="2:5" ht="12" customHeight="1">
      <c r="B101" s="17" t="s">
        <v>130</v>
      </c>
      <c r="C101" s="298">
        <v>83650.037819</v>
      </c>
      <c r="D101" s="298">
        <v>2795.110227</v>
      </c>
      <c r="E101" s="299">
        <f t="shared" si="2"/>
        <v>-80854.92759200001</v>
      </c>
    </row>
    <row r="102" spans="2:5" ht="12" customHeight="1">
      <c r="B102" s="39" t="s">
        <v>167</v>
      </c>
      <c r="C102" s="302">
        <v>1107.006274</v>
      </c>
      <c r="D102" s="302">
        <v>18.668314</v>
      </c>
      <c r="E102" s="308">
        <f t="shared" si="2"/>
        <v>-1088.33796</v>
      </c>
    </row>
    <row r="103" spans="2:5" ht="12" customHeight="1">
      <c r="B103" s="17" t="s">
        <v>67</v>
      </c>
      <c r="C103" s="298">
        <v>139.657588</v>
      </c>
      <c r="D103" s="298"/>
      <c r="E103" s="299">
        <f t="shared" si="2"/>
        <v>-139.657588</v>
      </c>
    </row>
    <row r="104" spans="2:5" ht="12" customHeight="1">
      <c r="B104" s="256" t="s">
        <v>164</v>
      </c>
      <c r="C104" s="309">
        <v>508.538447</v>
      </c>
      <c r="D104" s="309"/>
      <c r="E104" s="310">
        <f t="shared" si="2"/>
        <v>-508.538447</v>
      </c>
    </row>
    <row r="105" spans="2:5" ht="13.5" thickBot="1">
      <c r="B105" s="257" t="s">
        <v>183</v>
      </c>
      <c r="C105" s="311">
        <v>119547.81</v>
      </c>
      <c r="D105" s="311">
        <v>19.277132</v>
      </c>
      <c r="E105" s="312">
        <f t="shared" si="2"/>
        <v>-119528.532868</v>
      </c>
    </row>
    <row r="106" s="68" customFormat="1" ht="5.25" customHeight="1" thickTop="1"/>
    <row r="107" ht="13.5">
      <c r="B107" s="18" t="s">
        <v>302</v>
      </c>
    </row>
  </sheetData>
  <printOptions/>
  <pageMargins left="0.7874015748031497" right="0.7874015748031497" top="0.7874015748031497" bottom="0.7874015748031497" header="0.5118110236220472" footer="0.5118110236220472"/>
  <pageSetup firstPageNumber="20" useFirstPageNumber="1" horizontalDpi="600" verticalDpi="600" orientation="portrait" paperSize="9" r:id="rId1"/>
  <headerFooter alignWithMargins="0">
    <oddHeader xml:space="preserve">&amp;R&amp;"Times New Roman,Gras italique"Office National de la Statistique – DSECN  </oddHeader>
    <oddFooter>&amp;L&amp;"Times New Roman,Gras italique"Note sur le Commerce extérieur de Muritanie en 2005&amp;R&amp;"Times New Roman,Gras italique"&amp;P</oddFooter>
  </headerFooter>
  <ignoredErrors>
    <ignoredError sqref="C8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workbookViewId="0" topLeftCell="A25">
      <selection activeCell="A28" sqref="A28"/>
    </sheetView>
  </sheetViews>
  <sheetFormatPr defaultColWidth="11.421875" defaultRowHeight="12.75"/>
  <cols>
    <col min="1" max="1" width="32.57421875" style="1" customWidth="1"/>
    <col min="2" max="7" width="8.421875" style="1" customWidth="1"/>
    <col min="8" max="16384" width="11.421875" style="1" customWidth="1"/>
  </cols>
  <sheetData>
    <row r="1" spans="1:8" ht="12">
      <c r="A1" s="2" t="s">
        <v>309</v>
      </c>
      <c r="B1" s="2"/>
      <c r="C1" s="2"/>
      <c r="D1" s="2"/>
      <c r="E1" s="3"/>
      <c r="F1" s="3"/>
      <c r="G1" s="3"/>
      <c r="H1" s="4"/>
    </row>
    <row r="2" spans="5:7" ht="11.25" customHeight="1" thickBot="1">
      <c r="E2" s="5"/>
      <c r="F2" s="5"/>
      <c r="G2" s="5"/>
    </row>
    <row r="3" spans="1:7" ht="12.75" thickBot="1">
      <c r="A3" s="6"/>
      <c r="B3" s="149" t="s">
        <v>208</v>
      </c>
      <c r="C3" s="150" t="s">
        <v>209</v>
      </c>
      <c r="D3" s="151">
        <v>2002</v>
      </c>
      <c r="E3" s="155">
        <v>2003</v>
      </c>
      <c r="F3" s="155">
        <v>2004</v>
      </c>
      <c r="G3" s="362">
        <v>2005</v>
      </c>
    </row>
    <row r="4" spans="1:7" ht="12.75" thickBot="1">
      <c r="A4" s="163" t="s">
        <v>212</v>
      </c>
      <c r="B4" s="6"/>
      <c r="C4" s="6"/>
      <c r="D4" s="106"/>
      <c r="E4" s="8"/>
      <c r="F4" s="8"/>
      <c r="G4" s="8"/>
    </row>
    <row r="5" spans="1:7" ht="12">
      <c r="A5" s="11" t="s">
        <v>81</v>
      </c>
      <c r="B5" s="485">
        <f aca="true" t="shared" si="0" ref="B5:G5">SUM(B6:B12)</f>
        <v>22166.080134</v>
      </c>
      <c r="C5" s="485">
        <f t="shared" si="0"/>
        <v>27543.794570000002</v>
      </c>
      <c r="D5" s="485">
        <f t="shared" si="0"/>
        <v>23092.246609000005</v>
      </c>
      <c r="E5" s="485">
        <f t="shared" si="0"/>
        <v>27420.148433000002</v>
      </c>
      <c r="F5" s="485">
        <f t="shared" si="0"/>
        <v>232580.10047</v>
      </c>
      <c r="G5" s="486">
        <f t="shared" si="0"/>
        <v>231727.108505</v>
      </c>
    </row>
    <row r="6" spans="1:7" ht="12">
      <c r="A6" s="12" t="s">
        <v>75</v>
      </c>
      <c r="B6" s="487">
        <v>5962.70217</v>
      </c>
      <c r="C6" s="487">
        <v>4192.052146</v>
      </c>
      <c r="D6" s="487">
        <v>6560.892634</v>
      </c>
      <c r="E6" s="487">
        <v>4754.842248</v>
      </c>
      <c r="F6" s="487">
        <v>5801.555056</v>
      </c>
      <c r="G6" s="488">
        <v>7842.447828</v>
      </c>
    </row>
    <row r="7" spans="1:7" ht="12">
      <c r="A7" s="12" t="s">
        <v>74</v>
      </c>
      <c r="B7" s="487">
        <v>13915.973273</v>
      </c>
      <c r="C7" s="487">
        <v>22450.964914</v>
      </c>
      <c r="D7" s="487">
        <v>12935.090929</v>
      </c>
      <c r="E7" s="487">
        <v>17994.038086</v>
      </c>
      <c r="F7" s="487">
        <v>26922.075063</v>
      </c>
      <c r="G7" s="488">
        <v>38943.631181</v>
      </c>
    </row>
    <row r="8" spans="1:7" ht="12">
      <c r="A8" s="12" t="s">
        <v>79</v>
      </c>
      <c r="B8" s="487">
        <v>303.778215</v>
      </c>
      <c r="C8" s="487">
        <v>162.339601</v>
      </c>
      <c r="D8" s="487">
        <v>391.803113</v>
      </c>
      <c r="E8" s="487">
        <v>388.607939</v>
      </c>
      <c r="F8" s="487">
        <v>523.782715</v>
      </c>
      <c r="G8" s="488">
        <v>3266.37537</v>
      </c>
    </row>
    <row r="9" spans="1:7" ht="12">
      <c r="A9" s="12" t="s">
        <v>80</v>
      </c>
      <c r="B9" s="487">
        <v>258.929519</v>
      </c>
      <c r="C9" s="487">
        <v>203.853508</v>
      </c>
      <c r="D9" s="487">
        <v>824.423683</v>
      </c>
      <c r="E9" s="487">
        <v>182.005653</v>
      </c>
      <c r="F9" s="487">
        <v>257.000415</v>
      </c>
      <c r="G9" s="488">
        <v>287.194339</v>
      </c>
    </row>
    <row r="10" spans="1:7" ht="12">
      <c r="A10" s="12" t="s">
        <v>77</v>
      </c>
      <c r="B10" s="487">
        <v>2.470567</v>
      </c>
      <c r="C10" s="487">
        <v>13.422793</v>
      </c>
      <c r="D10" s="487">
        <v>1013.380566</v>
      </c>
      <c r="E10" s="487">
        <v>404.302789</v>
      </c>
      <c r="F10" s="487">
        <v>685.001216</v>
      </c>
      <c r="G10" s="488">
        <v>14581.190534</v>
      </c>
    </row>
    <row r="11" spans="1:7" ht="12">
      <c r="A11" s="12" t="s">
        <v>78</v>
      </c>
      <c r="B11" s="487">
        <v>131.063994</v>
      </c>
      <c r="C11" s="487">
        <v>97.685732</v>
      </c>
      <c r="D11" s="487">
        <v>558.603143</v>
      </c>
      <c r="E11" s="487">
        <v>3016.942549</v>
      </c>
      <c r="F11" s="487">
        <v>197714.428039</v>
      </c>
      <c r="G11" s="488">
        <v>164822.07631</v>
      </c>
    </row>
    <row r="12" spans="1:7" ht="12.75" thickBot="1">
      <c r="A12" s="159" t="s">
        <v>76</v>
      </c>
      <c r="B12" s="524">
        <v>1591.162396</v>
      </c>
      <c r="C12" s="524">
        <v>423.475876</v>
      </c>
      <c r="D12" s="524">
        <v>808.052541</v>
      </c>
      <c r="E12" s="524">
        <v>679.409169</v>
      </c>
      <c r="F12" s="524">
        <v>676.257966</v>
      </c>
      <c r="G12" s="525">
        <v>1984.192943</v>
      </c>
    </row>
    <row r="13" spans="1:7" ht="12.75" thickBot="1">
      <c r="A13" s="164" t="s">
        <v>101</v>
      </c>
      <c r="B13" s="526"/>
      <c r="C13" s="526"/>
      <c r="D13" s="526"/>
      <c r="E13" s="527"/>
      <c r="F13" s="527"/>
      <c r="G13" s="527"/>
    </row>
    <row r="14" spans="1:7" ht="12">
      <c r="A14" s="11" t="s">
        <v>81</v>
      </c>
      <c r="B14" s="485">
        <f aca="true" t="shared" si="1" ref="B14:G14">SUM(B15:B21)</f>
        <v>14450.738</v>
      </c>
      <c r="C14" s="485">
        <f t="shared" si="1"/>
        <v>21957.734</v>
      </c>
      <c r="D14" s="485">
        <f t="shared" si="1"/>
        <v>18173.456</v>
      </c>
      <c r="E14" s="485">
        <f t="shared" si="1"/>
        <v>19258.554</v>
      </c>
      <c r="F14" s="485">
        <f t="shared" si="1"/>
        <v>27772.125000000004</v>
      </c>
      <c r="G14" s="486">
        <f t="shared" si="1"/>
        <v>41493.547</v>
      </c>
    </row>
    <row r="15" spans="1:7" ht="12">
      <c r="A15" s="12" t="s">
        <v>75</v>
      </c>
      <c r="B15" s="487">
        <v>3181.832</v>
      </c>
      <c r="C15" s="487">
        <v>4206.242</v>
      </c>
      <c r="D15" s="487">
        <v>4406.358</v>
      </c>
      <c r="E15" s="487">
        <v>5529.726</v>
      </c>
      <c r="F15" s="487">
        <v>5796.443</v>
      </c>
      <c r="G15" s="488">
        <v>6878.401</v>
      </c>
    </row>
    <row r="16" spans="1:7" ht="12">
      <c r="A16" s="12" t="s">
        <v>74</v>
      </c>
      <c r="B16" s="487">
        <v>7744.231</v>
      </c>
      <c r="C16" s="487">
        <v>14775.066</v>
      </c>
      <c r="D16" s="487">
        <v>7240.921</v>
      </c>
      <c r="E16" s="487">
        <v>9932.73</v>
      </c>
      <c r="F16" s="487">
        <v>18984.52</v>
      </c>
      <c r="G16" s="488">
        <v>17314.934</v>
      </c>
    </row>
    <row r="17" spans="1:7" ht="12">
      <c r="A17" s="12" t="s">
        <v>79</v>
      </c>
      <c r="B17" s="487">
        <v>105.608</v>
      </c>
      <c r="C17" s="487">
        <v>72.762</v>
      </c>
      <c r="D17" s="487">
        <v>106.952</v>
      </c>
      <c r="E17" s="487">
        <v>139.395</v>
      </c>
      <c r="F17" s="487">
        <v>128.37</v>
      </c>
      <c r="G17" s="488">
        <v>681.406</v>
      </c>
    </row>
    <row r="18" spans="1:7" ht="12">
      <c r="A18" s="12" t="s">
        <v>80</v>
      </c>
      <c r="B18" s="487">
        <v>689.566</v>
      </c>
      <c r="C18" s="487">
        <v>987.972</v>
      </c>
      <c r="D18" s="487">
        <v>2109.551</v>
      </c>
      <c r="E18" s="487">
        <v>613.013</v>
      </c>
      <c r="F18" s="487">
        <v>783.791</v>
      </c>
      <c r="G18" s="488">
        <v>701.114</v>
      </c>
    </row>
    <row r="19" spans="1:7" ht="12">
      <c r="A19" s="12" t="s">
        <v>77</v>
      </c>
      <c r="B19" s="487">
        <v>1.434</v>
      </c>
      <c r="C19" s="487">
        <v>2.489</v>
      </c>
      <c r="D19" s="487">
        <v>16.418</v>
      </c>
      <c r="E19" s="487">
        <v>9.175</v>
      </c>
      <c r="F19" s="487">
        <v>30.972</v>
      </c>
      <c r="G19" s="488">
        <v>30.003</v>
      </c>
    </row>
    <row r="20" spans="1:7" ht="12">
      <c r="A20" s="12" t="s">
        <v>78</v>
      </c>
      <c r="B20" s="487">
        <v>30.221</v>
      </c>
      <c r="C20" s="487">
        <v>265.691</v>
      </c>
      <c r="D20" s="487">
        <v>1927.816</v>
      </c>
      <c r="E20" s="487">
        <v>1625.758</v>
      </c>
      <c r="F20" s="487">
        <v>455.469</v>
      </c>
      <c r="G20" s="488">
        <v>12971.593</v>
      </c>
    </row>
    <row r="21" spans="1:7" ht="12">
      <c r="A21" s="343" t="s">
        <v>76</v>
      </c>
      <c r="B21" s="497">
        <v>2697.846</v>
      </c>
      <c r="C21" s="497">
        <v>1647.512</v>
      </c>
      <c r="D21" s="497">
        <v>2365.44</v>
      </c>
      <c r="E21" s="497">
        <v>1408.757</v>
      </c>
      <c r="F21" s="497">
        <v>1592.56</v>
      </c>
      <c r="G21" s="498">
        <v>2916.096</v>
      </c>
    </row>
    <row r="22" spans="1:7" ht="6.75" customHeight="1" thickBot="1">
      <c r="A22" s="344"/>
      <c r="B22" s="346"/>
      <c r="C22" s="346"/>
      <c r="D22" s="346"/>
      <c r="E22" s="346"/>
      <c r="F22" s="346"/>
      <c r="G22" s="345"/>
    </row>
    <row r="23" spans="1:7" ht="6.75" customHeight="1">
      <c r="A23" s="186"/>
      <c r="B23" s="105"/>
      <c r="C23" s="105"/>
      <c r="D23" s="105"/>
      <c r="E23" s="105"/>
      <c r="F23" s="105"/>
      <c r="G23" s="105"/>
    </row>
    <row r="24" spans="1:7" ht="13.5">
      <c r="A24" s="18" t="s">
        <v>305</v>
      </c>
      <c r="E24" s="4"/>
      <c r="F24" s="4"/>
      <c r="G24" s="4"/>
    </row>
    <row r="27" spans="1:7" ht="12">
      <c r="A27" s="2" t="s">
        <v>242</v>
      </c>
      <c r="B27" s="2"/>
      <c r="C27" s="2"/>
      <c r="D27" s="2"/>
      <c r="E27" s="3"/>
      <c r="F27" s="3"/>
      <c r="G27" s="4"/>
    </row>
    <row r="28" spans="5:7" ht="10.5" customHeight="1" thickBot="1">
      <c r="E28" s="3"/>
      <c r="F28" s="3"/>
      <c r="G28" s="4"/>
    </row>
    <row r="29" spans="1:7" ht="12.75" thickBot="1">
      <c r="A29" s="6"/>
      <c r="B29" s="149" t="s">
        <v>208</v>
      </c>
      <c r="C29" s="150" t="s">
        <v>209</v>
      </c>
      <c r="D29" s="151">
        <v>2002</v>
      </c>
      <c r="E29" s="155">
        <v>2003</v>
      </c>
      <c r="F29" s="155">
        <v>2004</v>
      </c>
      <c r="G29" s="362">
        <v>2005</v>
      </c>
    </row>
    <row r="30" spans="1:7" ht="12.75" thickBot="1">
      <c r="A30" s="163" t="s">
        <v>212</v>
      </c>
      <c r="B30" s="6"/>
      <c r="C30" s="6"/>
      <c r="D30" s="6"/>
      <c r="E30" s="8"/>
      <c r="F30" s="8"/>
      <c r="G30" s="8"/>
    </row>
    <row r="31" spans="1:9" ht="12">
      <c r="A31" s="11" t="s">
        <v>95</v>
      </c>
      <c r="B31" s="485">
        <f aca="true" t="shared" si="2" ref="B31:G31">SUM(B32:B44)</f>
        <v>1755.1004</v>
      </c>
      <c r="C31" s="485">
        <f t="shared" si="2"/>
        <v>2628.150482</v>
      </c>
      <c r="D31" s="485">
        <f t="shared" si="2"/>
        <v>2728.4371380000002</v>
      </c>
      <c r="E31" s="485">
        <f t="shared" si="2"/>
        <v>2460.81915</v>
      </c>
      <c r="F31" s="485">
        <f t="shared" si="2"/>
        <v>3243.460974</v>
      </c>
      <c r="G31" s="486">
        <f t="shared" si="2"/>
        <v>3225.7173639999996</v>
      </c>
      <c r="I31" s="158"/>
    </row>
    <row r="32" spans="1:9" ht="12">
      <c r="A32" s="12" t="s">
        <v>94</v>
      </c>
      <c r="B32" s="529">
        <v>304.939197</v>
      </c>
      <c r="C32" s="529">
        <v>434.995396</v>
      </c>
      <c r="D32" s="529">
        <v>467.95391</v>
      </c>
      <c r="E32" s="529">
        <v>741.614602</v>
      </c>
      <c r="F32" s="529">
        <v>719.105603</v>
      </c>
      <c r="G32" s="530">
        <v>578.597087</v>
      </c>
      <c r="I32" s="158"/>
    </row>
    <row r="33" spans="1:9" ht="12">
      <c r="A33" s="12" t="s">
        <v>85</v>
      </c>
      <c r="B33" s="529">
        <v>0.100591</v>
      </c>
      <c r="C33" s="529">
        <v>12.019564</v>
      </c>
      <c r="D33" s="529">
        <v>8.638</v>
      </c>
      <c r="E33" s="529">
        <v>15.577906</v>
      </c>
      <c r="F33" s="529">
        <v>4.826635</v>
      </c>
      <c r="G33" s="530">
        <v>44.994807</v>
      </c>
      <c r="I33" s="158"/>
    </row>
    <row r="34" spans="1:9" ht="12">
      <c r="A34" s="12" t="s">
        <v>84</v>
      </c>
      <c r="B34" s="529">
        <v>100.381226</v>
      </c>
      <c r="C34" s="529">
        <v>531.333629</v>
      </c>
      <c r="D34" s="529">
        <v>438.247073</v>
      </c>
      <c r="E34" s="529">
        <v>174.05627</v>
      </c>
      <c r="F34" s="529">
        <v>329.230852</v>
      </c>
      <c r="G34" s="530">
        <f>8.861+905.885123</f>
        <v>914.746123</v>
      </c>
      <c r="I34" s="158"/>
    </row>
    <row r="35" spans="1:9" ht="12">
      <c r="A35" s="12" t="s">
        <v>92</v>
      </c>
      <c r="B35" s="529">
        <v>78.63515</v>
      </c>
      <c r="C35" s="529">
        <v>4.190964</v>
      </c>
      <c r="D35" s="529">
        <v>0.16</v>
      </c>
      <c r="E35" s="529">
        <v>0.1165</v>
      </c>
      <c r="F35" s="529"/>
      <c r="G35" s="530">
        <v>1.74199</v>
      </c>
      <c r="I35" s="158"/>
    </row>
    <row r="36" spans="1:9" ht="12">
      <c r="A36" s="12" t="s">
        <v>87</v>
      </c>
      <c r="B36" s="529">
        <v>220.212743</v>
      </c>
      <c r="C36" s="529">
        <v>388.837736</v>
      </c>
      <c r="D36" s="529">
        <v>389.756856</v>
      </c>
      <c r="E36" s="529">
        <v>259.420258</v>
      </c>
      <c r="F36" s="529">
        <v>560.395961</v>
      </c>
      <c r="G36" s="530">
        <v>413.328687</v>
      </c>
      <c r="I36" s="158"/>
    </row>
    <row r="37" spans="1:9" ht="12">
      <c r="A37" s="12" t="s">
        <v>86</v>
      </c>
      <c r="B37" s="529">
        <v>15.736784</v>
      </c>
      <c r="C37" s="529">
        <v>39.043215</v>
      </c>
      <c r="D37" s="529">
        <v>53.671927</v>
      </c>
      <c r="E37" s="529">
        <v>148.54805</v>
      </c>
      <c r="F37" s="529">
        <v>188.134038</v>
      </c>
      <c r="G37" s="530">
        <v>77.910498</v>
      </c>
      <c r="I37" s="158"/>
    </row>
    <row r="38" spans="1:9" ht="12">
      <c r="A38" s="12" t="s">
        <v>83</v>
      </c>
      <c r="B38" s="529">
        <v>2.944863</v>
      </c>
      <c r="C38" s="529">
        <v>6.599422</v>
      </c>
      <c r="D38" s="529">
        <v>0.097747</v>
      </c>
      <c r="E38" s="529">
        <v>2.778794</v>
      </c>
      <c r="F38" s="529">
        <v>11.901584</v>
      </c>
      <c r="G38" s="530">
        <v>10.144746</v>
      </c>
      <c r="I38" s="158"/>
    </row>
    <row r="39" spans="1:9" ht="12">
      <c r="A39" s="12" t="s">
        <v>88</v>
      </c>
      <c r="B39" s="529">
        <v>176.482034</v>
      </c>
      <c r="C39" s="529">
        <v>206.677642</v>
      </c>
      <c r="D39" s="529">
        <v>233.55621</v>
      </c>
      <c r="E39" s="529">
        <v>455.000639</v>
      </c>
      <c r="F39" s="529">
        <v>277.085235</v>
      </c>
      <c r="G39" s="530">
        <v>189.215839</v>
      </c>
      <c r="I39" s="158"/>
    </row>
    <row r="40" spans="1:9" ht="12">
      <c r="A40" s="12" t="s">
        <v>82</v>
      </c>
      <c r="B40" s="529">
        <v>2.120797</v>
      </c>
      <c r="C40" s="529">
        <v>5.862312</v>
      </c>
      <c r="D40" s="529">
        <v>0</v>
      </c>
      <c r="E40" s="529">
        <v>6.4188</v>
      </c>
      <c r="F40" s="529">
        <v>3.673056</v>
      </c>
      <c r="G40" s="530">
        <v>2.20206</v>
      </c>
      <c r="I40" s="158"/>
    </row>
    <row r="41" spans="1:9" ht="12">
      <c r="A41" s="12" t="s">
        <v>89</v>
      </c>
      <c r="B41" s="529">
        <v>99.434327</v>
      </c>
      <c r="C41" s="529">
        <v>211.591182</v>
      </c>
      <c r="D41" s="529">
        <v>246.179748</v>
      </c>
      <c r="E41" s="529">
        <v>164.833953</v>
      </c>
      <c r="F41" s="529">
        <v>376.8514</v>
      </c>
      <c r="G41" s="530">
        <v>355.490657</v>
      </c>
      <c r="I41" s="158"/>
    </row>
    <row r="42" spans="1:9" ht="12">
      <c r="A42" s="12" t="s">
        <v>91</v>
      </c>
      <c r="B42" s="529">
        <v>122.114943</v>
      </c>
      <c r="C42" s="529">
        <v>49.432855</v>
      </c>
      <c r="D42" s="529">
        <v>30.650231</v>
      </c>
      <c r="E42" s="529">
        <v>7.56267</v>
      </c>
      <c r="F42" s="529">
        <v>25.012412</v>
      </c>
      <c r="G42" s="530">
        <v>16.744287</v>
      </c>
      <c r="I42" s="158"/>
    </row>
    <row r="43" spans="1:9" ht="12">
      <c r="A43" s="12" t="s">
        <v>90</v>
      </c>
      <c r="B43" s="529">
        <v>53.961983</v>
      </c>
      <c r="C43" s="529">
        <v>42.347813</v>
      </c>
      <c r="D43" s="529">
        <v>12.642634</v>
      </c>
      <c r="E43" s="529">
        <v>6.070527</v>
      </c>
      <c r="F43" s="529">
        <v>5.056819</v>
      </c>
      <c r="G43" s="530">
        <v>14.386055</v>
      </c>
      <c r="I43" s="158"/>
    </row>
    <row r="44" spans="1:9" ht="12.75" thickBot="1">
      <c r="A44" s="159" t="s">
        <v>93</v>
      </c>
      <c r="B44" s="531">
        <v>578.035762</v>
      </c>
      <c r="C44" s="531">
        <v>695.218752</v>
      </c>
      <c r="D44" s="531">
        <v>846.882802</v>
      </c>
      <c r="E44" s="531">
        <v>478.820181</v>
      </c>
      <c r="F44" s="531">
        <v>742.187379</v>
      </c>
      <c r="G44" s="532">
        <v>606.214528</v>
      </c>
      <c r="I44" s="158"/>
    </row>
    <row r="45" spans="1:7" ht="12.75" thickBot="1">
      <c r="A45" s="25" t="s">
        <v>101</v>
      </c>
      <c r="B45" s="533"/>
      <c r="C45" s="533"/>
      <c r="D45" s="533"/>
      <c r="E45" s="527"/>
      <c r="F45" s="527"/>
      <c r="G45" s="527"/>
    </row>
    <row r="46" spans="1:9" ht="12">
      <c r="A46" s="11" t="s">
        <v>95</v>
      </c>
      <c r="B46" s="485">
        <f aca="true" t="shared" si="3" ref="B46:G46">SUM(B47:B59)</f>
        <v>10336.714000000002</v>
      </c>
      <c r="C46" s="485">
        <f t="shared" si="3"/>
        <v>13605.55</v>
      </c>
      <c r="D46" s="485">
        <f t="shared" si="3"/>
        <v>13311.732</v>
      </c>
      <c r="E46" s="485">
        <f t="shared" si="3"/>
        <v>13454.805999999999</v>
      </c>
      <c r="F46" s="485">
        <f t="shared" si="3"/>
        <v>21422.383</v>
      </c>
      <c r="G46" s="486">
        <f t="shared" si="3"/>
        <v>19716.475000000002</v>
      </c>
      <c r="I46" s="158"/>
    </row>
    <row r="47" spans="1:9" ht="12">
      <c r="A47" s="12" t="s">
        <v>94</v>
      </c>
      <c r="B47" s="529">
        <v>2597.329</v>
      </c>
      <c r="C47" s="529">
        <v>3638.445</v>
      </c>
      <c r="D47" s="529">
        <v>3302.592</v>
      </c>
      <c r="E47" s="529">
        <v>5036.228</v>
      </c>
      <c r="F47" s="529">
        <v>5266.494</v>
      </c>
      <c r="G47" s="530">
        <v>4703.936</v>
      </c>
      <c r="I47" s="158"/>
    </row>
    <row r="48" spans="1:9" ht="12">
      <c r="A48" s="12" t="s">
        <v>85</v>
      </c>
      <c r="B48" s="529">
        <v>0.15</v>
      </c>
      <c r="C48" s="529">
        <v>78.625</v>
      </c>
      <c r="D48" s="529">
        <v>17</v>
      </c>
      <c r="E48" s="529">
        <v>88.125</v>
      </c>
      <c r="F48" s="529">
        <v>24.65</v>
      </c>
      <c r="G48" s="530">
        <v>263.702</v>
      </c>
      <c r="I48" s="158"/>
    </row>
    <row r="49" spans="1:9" ht="12">
      <c r="A49" s="12" t="s">
        <v>84</v>
      </c>
      <c r="B49" s="529">
        <v>460.945</v>
      </c>
      <c r="C49" s="529">
        <v>1970.631</v>
      </c>
      <c r="D49" s="529">
        <v>1893.36</v>
      </c>
      <c r="E49" s="529">
        <v>1082.244</v>
      </c>
      <c r="F49" s="529">
        <v>2527.493</v>
      </c>
      <c r="G49" s="530">
        <f>81.6+5540.291</f>
        <v>5621.8910000000005</v>
      </c>
      <c r="I49" s="158"/>
    </row>
    <row r="50" spans="1:9" ht="12">
      <c r="A50" s="12" t="s">
        <v>92</v>
      </c>
      <c r="B50" s="529">
        <v>494.381</v>
      </c>
      <c r="C50" s="529">
        <v>14.562</v>
      </c>
      <c r="D50" s="529">
        <v>0.04</v>
      </c>
      <c r="E50" s="529">
        <v>0.21</v>
      </c>
      <c r="F50" s="529"/>
      <c r="G50" s="530">
        <v>4.389</v>
      </c>
      <c r="I50" s="158"/>
    </row>
    <row r="51" spans="1:9" ht="12">
      <c r="A51" s="12" t="s">
        <v>87</v>
      </c>
      <c r="B51" s="529">
        <v>984.772</v>
      </c>
      <c r="C51" s="529">
        <v>1692.88</v>
      </c>
      <c r="D51" s="529">
        <v>1427.074</v>
      </c>
      <c r="E51" s="529">
        <v>1287.568</v>
      </c>
      <c r="F51" s="529">
        <v>3725.399</v>
      </c>
      <c r="G51" s="530">
        <v>2552.008</v>
      </c>
      <c r="I51" s="158"/>
    </row>
    <row r="52" spans="1:9" ht="12">
      <c r="A52" s="12" t="s">
        <v>86</v>
      </c>
      <c r="B52" s="529">
        <v>69.245</v>
      </c>
      <c r="C52" s="529">
        <v>103.742</v>
      </c>
      <c r="D52" s="529">
        <v>257.12</v>
      </c>
      <c r="E52" s="529">
        <v>342.056</v>
      </c>
      <c r="F52" s="529">
        <v>843.974</v>
      </c>
      <c r="G52" s="530">
        <v>428.687</v>
      </c>
      <c r="I52" s="158"/>
    </row>
    <row r="53" spans="1:9" ht="12">
      <c r="A53" s="12" t="s">
        <v>83</v>
      </c>
      <c r="B53" s="529">
        <v>18.058</v>
      </c>
      <c r="C53" s="529">
        <v>24.166</v>
      </c>
      <c r="D53" s="529">
        <v>0.208</v>
      </c>
      <c r="E53" s="529">
        <v>8.04</v>
      </c>
      <c r="F53" s="529">
        <v>83.098</v>
      </c>
      <c r="G53" s="530">
        <v>47.602</v>
      </c>
      <c r="I53" s="158"/>
    </row>
    <row r="54" spans="1:9" ht="12">
      <c r="A54" s="12" t="s">
        <v>88</v>
      </c>
      <c r="B54" s="529">
        <v>503.135</v>
      </c>
      <c r="C54" s="529">
        <v>799.953</v>
      </c>
      <c r="D54" s="529">
        <v>845.681</v>
      </c>
      <c r="E54" s="529">
        <v>1662.156</v>
      </c>
      <c r="F54" s="529">
        <v>1706.138</v>
      </c>
      <c r="G54" s="530">
        <v>1436.504</v>
      </c>
      <c r="I54" s="158"/>
    </row>
    <row r="55" spans="1:9" ht="12">
      <c r="A55" s="12" t="s">
        <v>82</v>
      </c>
      <c r="B55" s="529">
        <v>4.979</v>
      </c>
      <c r="C55" s="529">
        <v>14.532</v>
      </c>
      <c r="D55" s="529">
        <v>0</v>
      </c>
      <c r="E55" s="529">
        <v>18.8</v>
      </c>
      <c r="F55" s="529">
        <v>22.941</v>
      </c>
      <c r="G55" s="530">
        <v>10.202</v>
      </c>
      <c r="I55" s="158"/>
    </row>
    <row r="56" spans="1:9" ht="12">
      <c r="A56" s="12" t="s">
        <v>89</v>
      </c>
      <c r="B56" s="529">
        <v>877.198</v>
      </c>
      <c r="C56" s="529">
        <v>1781.107</v>
      </c>
      <c r="D56" s="529">
        <v>1896.798</v>
      </c>
      <c r="E56" s="529">
        <v>1435.184</v>
      </c>
      <c r="F56" s="529">
        <v>3066.774</v>
      </c>
      <c r="G56" s="530">
        <v>1986.81</v>
      </c>
      <c r="I56" s="158"/>
    </row>
    <row r="57" spans="1:9" ht="12">
      <c r="A57" s="12" t="s">
        <v>91</v>
      </c>
      <c r="B57" s="529">
        <v>409.43</v>
      </c>
      <c r="C57" s="529">
        <v>159.39</v>
      </c>
      <c r="D57" s="529">
        <v>80.134</v>
      </c>
      <c r="E57" s="529">
        <v>31.74</v>
      </c>
      <c r="F57" s="529">
        <v>165.451</v>
      </c>
      <c r="G57" s="530">
        <v>86.973</v>
      </c>
      <c r="I57" s="158"/>
    </row>
    <row r="58" spans="1:9" ht="12">
      <c r="A58" s="12" t="s">
        <v>90</v>
      </c>
      <c r="B58" s="529">
        <v>423.219</v>
      </c>
      <c r="C58" s="529">
        <v>121.313</v>
      </c>
      <c r="D58" s="529">
        <v>52.085</v>
      </c>
      <c r="E58" s="529">
        <v>31.347</v>
      </c>
      <c r="F58" s="529">
        <v>41.125</v>
      </c>
      <c r="G58" s="530">
        <v>108.587</v>
      </c>
      <c r="I58" s="158"/>
    </row>
    <row r="59" spans="1:9" ht="12">
      <c r="A59" s="343" t="s">
        <v>93</v>
      </c>
      <c r="B59" s="534">
        <v>3493.873</v>
      </c>
      <c r="C59" s="534">
        <v>3206.204</v>
      </c>
      <c r="D59" s="534">
        <v>3539.64</v>
      </c>
      <c r="E59" s="534">
        <v>2431.108</v>
      </c>
      <c r="F59" s="534">
        <v>3948.846</v>
      </c>
      <c r="G59" s="535">
        <v>2465.184</v>
      </c>
      <c r="I59" s="158"/>
    </row>
    <row r="60" spans="1:9" ht="6.75" customHeight="1" thickBot="1">
      <c r="A60" s="347"/>
      <c r="B60" s="348"/>
      <c r="C60" s="348"/>
      <c r="D60" s="348"/>
      <c r="E60" s="348"/>
      <c r="F60" s="348"/>
      <c r="G60" s="349"/>
      <c r="I60" s="158"/>
    </row>
    <row r="61" spans="1:7" ht="6.75" customHeight="1">
      <c r="A61" s="186"/>
      <c r="B61" s="187"/>
      <c r="C61" s="187"/>
      <c r="D61" s="187"/>
      <c r="E61" s="187"/>
      <c r="F61" s="187"/>
      <c r="G61" s="187"/>
    </row>
    <row r="62" ht="13.5">
      <c r="A62" s="18" t="s">
        <v>305</v>
      </c>
    </row>
  </sheetData>
  <printOptions/>
  <pageMargins left="0.7874015748031497" right="0.7874015748031497" top="0.7874015748031497" bottom="0.7874015748031497" header="0.5118110236220472" footer="0.5118110236220472"/>
  <pageSetup firstPageNumber="36" useFirstPageNumber="1" fitToHeight="1" fitToWidth="1" horizontalDpi="300" verticalDpi="300" orientation="portrait" paperSize="9" r:id="rId1"/>
  <headerFooter alignWithMargins="0">
    <oddHeader xml:space="preserve">&amp;R&amp;"Times New Roman,Gras italique"Office National de la Statistique – DSECN  </oddHeader>
    <oddFooter>&amp;L&amp;"Times New Roman,Gras italique"Note sur le commerce extérieur de Mauritanie en 2005&amp;R&amp;"Times New Roman,Gras italique"&amp;P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workbookViewId="0" topLeftCell="A43">
      <selection activeCell="E56" sqref="E56"/>
    </sheetView>
  </sheetViews>
  <sheetFormatPr defaultColWidth="11.421875" defaultRowHeight="12.75"/>
  <cols>
    <col min="1" max="1" width="26.140625" style="238" customWidth="1"/>
    <col min="2" max="7" width="8.8515625" style="239" customWidth="1"/>
    <col min="8" max="16384" width="11.421875" style="238" customWidth="1"/>
  </cols>
  <sheetData>
    <row r="1" spans="1:7" ht="12.75">
      <c r="A1" s="2" t="s">
        <v>316</v>
      </c>
      <c r="B1" s="161"/>
      <c r="C1" s="161"/>
      <c r="D1" s="161"/>
      <c r="E1" s="3"/>
      <c r="F1" s="3"/>
      <c r="G1" s="3"/>
    </row>
    <row r="2" spans="1:7" ht="13.5" thickBot="1">
      <c r="A2" s="1"/>
      <c r="B2" s="4"/>
      <c r="C2" s="4"/>
      <c r="D2" s="4"/>
      <c r="E2" s="3"/>
      <c r="F2" s="3"/>
      <c r="G2" s="3"/>
    </row>
    <row r="3" spans="1:7" ht="13.5" thickBot="1">
      <c r="A3" s="6"/>
      <c r="B3" s="149" t="s">
        <v>208</v>
      </c>
      <c r="C3" s="150" t="s">
        <v>209</v>
      </c>
      <c r="D3" s="151">
        <v>2002</v>
      </c>
      <c r="E3" s="155">
        <v>2003</v>
      </c>
      <c r="F3" s="155">
        <v>2004</v>
      </c>
      <c r="G3" s="362">
        <v>2005</v>
      </c>
    </row>
    <row r="4" spans="1:7" ht="13.5" thickBot="1">
      <c r="A4" s="6" t="s">
        <v>212</v>
      </c>
      <c r="B4" s="162"/>
      <c r="C4" s="162"/>
      <c r="D4" s="162"/>
      <c r="E4" s="8"/>
      <c r="F4" s="8"/>
      <c r="G4" s="8"/>
    </row>
    <row r="5" spans="1:7" ht="12.75">
      <c r="A5" s="11" t="s">
        <v>72</v>
      </c>
      <c r="B5" s="485">
        <f aca="true" t="shared" si="0" ref="B5:G5">SUM(B6:B13)</f>
        <v>1880.1148649999998</v>
      </c>
      <c r="C5" s="485">
        <f t="shared" si="0"/>
        <v>1318.522501</v>
      </c>
      <c r="D5" s="485">
        <f t="shared" si="0"/>
        <v>2106.197334</v>
      </c>
      <c r="E5" s="485">
        <f t="shared" si="0"/>
        <v>2761.122086</v>
      </c>
      <c r="F5" s="485">
        <f t="shared" si="0"/>
        <v>3342.8692539999997</v>
      </c>
      <c r="G5" s="486">
        <f t="shared" si="0"/>
        <v>4147.387039</v>
      </c>
    </row>
    <row r="6" spans="1:7" ht="12.75">
      <c r="A6" s="10" t="s">
        <v>61</v>
      </c>
      <c r="B6" s="536">
        <v>1055.17317</v>
      </c>
      <c r="C6" s="536">
        <v>659.035165</v>
      </c>
      <c r="D6" s="536">
        <v>1277.695462</v>
      </c>
      <c r="E6" s="536">
        <v>1751.024187</v>
      </c>
      <c r="F6" s="536">
        <v>1425.407891</v>
      </c>
      <c r="G6" s="537">
        <v>2327.026316</v>
      </c>
    </row>
    <row r="7" spans="1:7" ht="12.75">
      <c r="A7" s="10" t="s">
        <v>62</v>
      </c>
      <c r="B7" s="536">
        <v>185.706573</v>
      </c>
      <c r="C7" s="536">
        <v>121.844623</v>
      </c>
      <c r="D7" s="536">
        <v>140.207928</v>
      </c>
      <c r="E7" s="536">
        <v>117.45075</v>
      </c>
      <c r="F7" s="536">
        <v>150.750431</v>
      </c>
      <c r="G7" s="537">
        <v>240.3421</v>
      </c>
    </row>
    <row r="8" spans="1:7" ht="12.75">
      <c r="A8" s="10" t="s">
        <v>63</v>
      </c>
      <c r="B8" s="536">
        <v>90.882414</v>
      </c>
      <c r="C8" s="536">
        <v>122.197305</v>
      </c>
      <c r="D8" s="536">
        <v>193.414327</v>
      </c>
      <c r="E8" s="536">
        <v>190.816154</v>
      </c>
      <c r="F8" s="536">
        <v>194.977965</v>
      </c>
      <c r="G8" s="537">
        <v>377.61871</v>
      </c>
    </row>
    <row r="9" spans="1:7" ht="12.75">
      <c r="A9" s="10" t="s">
        <v>65</v>
      </c>
      <c r="B9" s="536">
        <v>22.510233</v>
      </c>
      <c r="C9" s="536">
        <v>23.551593</v>
      </c>
      <c r="D9" s="536">
        <v>44.229568</v>
      </c>
      <c r="E9" s="536">
        <v>65.614625</v>
      </c>
      <c r="F9" s="536">
        <v>74.414542</v>
      </c>
      <c r="G9" s="537">
        <v>155.02568</v>
      </c>
    </row>
    <row r="10" spans="1:7" ht="12.75">
      <c r="A10" s="10" t="s">
        <v>59</v>
      </c>
      <c r="B10" s="536">
        <v>275.558149</v>
      </c>
      <c r="C10" s="536">
        <v>166.932962</v>
      </c>
      <c r="D10" s="536">
        <v>172.297478</v>
      </c>
      <c r="E10" s="536">
        <v>264.749497</v>
      </c>
      <c r="F10" s="536">
        <v>396.958963</v>
      </c>
      <c r="G10" s="537">
        <v>286.035213</v>
      </c>
    </row>
    <row r="11" spans="1:7" ht="12.75">
      <c r="A11" s="10" t="s">
        <v>60</v>
      </c>
      <c r="B11" s="536">
        <v>67.446653</v>
      </c>
      <c r="C11" s="536">
        <v>20.87241</v>
      </c>
      <c r="D11" s="536">
        <v>16.719325</v>
      </c>
      <c r="E11" s="536">
        <v>47.369782</v>
      </c>
      <c r="F11" s="536">
        <v>697.007981</v>
      </c>
      <c r="G11" s="537">
        <v>95.917662</v>
      </c>
    </row>
    <row r="12" spans="1:7" ht="12.75">
      <c r="A12" s="10" t="s">
        <v>66</v>
      </c>
      <c r="B12" s="536">
        <v>6.33816</v>
      </c>
      <c r="C12" s="536">
        <v>5.354316</v>
      </c>
      <c r="D12" s="536">
        <v>6.169525</v>
      </c>
      <c r="E12" s="536">
        <v>0.566</v>
      </c>
      <c r="F12" s="536">
        <v>4.244873</v>
      </c>
      <c r="G12" s="537">
        <v>14.97187</v>
      </c>
    </row>
    <row r="13" spans="1:7" ht="13.5" thickBot="1">
      <c r="A13" s="160" t="s">
        <v>64</v>
      </c>
      <c r="B13" s="538">
        <v>176.499513</v>
      </c>
      <c r="C13" s="538">
        <v>198.734127</v>
      </c>
      <c r="D13" s="538">
        <v>255.463721</v>
      </c>
      <c r="E13" s="538">
        <v>323.531091</v>
      </c>
      <c r="F13" s="538">
        <v>399.106608</v>
      </c>
      <c r="G13" s="539">
        <v>650.449488</v>
      </c>
    </row>
    <row r="14" spans="1:7" ht="13.5" thickBot="1">
      <c r="A14" s="6" t="s">
        <v>101</v>
      </c>
      <c r="B14" s="540"/>
      <c r="C14" s="540"/>
      <c r="D14" s="541"/>
      <c r="E14" s="542"/>
      <c r="F14" s="542"/>
      <c r="G14" s="542"/>
    </row>
    <row r="15" spans="1:7" ht="12.75">
      <c r="A15" s="11" t="s">
        <v>72</v>
      </c>
      <c r="B15" s="485">
        <f>SUM(B16:B23)</f>
        <v>22668.134</v>
      </c>
      <c r="C15" s="543"/>
      <c r="D15" s="485">
        <f>SUM(D16:D23)</f>
        <v>25284.721</v>
      </c>
      <c r="E15" s="485">
        <f>SUM(E16:E23)</f>
        <v>31670.665999999997</v>
      </c>
      <c r="F15" s="485">
        <f>SUM(F16:F23)</f>
        <v>34782.196</v>
      </c>
      <c r="G15" s="486">
        <f>SUM(G16:G23)</f>
        <v>37857.138</v>
      </c>
    </row>
    <row r="16" spans="1:7" ht="12.75">
      <c r="A16" s="10" t="s">
        <v>61</v>
      </c>
      <c r="B16" s="536">
        <v>14821.03</v>
      </c>
      <c r="C16" s="536">
        <v>8198.203</v>
      </c>
      <c r="D16" s="536">
        <v>15310.245</v>
      </c>
      <c r="E16" s="536">
        <v>21303.428</v>
      </c>
      <c r="F16" s="536">
        <v>16754.072</v>
      </c>
      <c r="G16" s="537">
        <v>23658.511</v>
      </c>
    </row>
    <row r="17" spans="1:7" ht="12.75">
      <c r="A17" s="10" t="s">
        <v>62</v>
      </c>
      <c r="B17" s="536">
        <v>1437.905</v>
      </c>
      <c r="C17" s="536">
        <v>832.781</v>
      </c>
      <c r="D17" s="536">
        <v>1553.54</v>
      </c>
      <c r="E17" s="536">
        <v>1451.022</v>
      </c>
      <c r="F17" s="536">
        <v>1955.385</v>
      </c>
      <c r="G17" s="537">
        <v>1535.623</v>
      </c>
    </row>
    <row r="18" spans="1:7" ht="12.75">
      <c r="A18" s="10" t="s">
        <v>63</v>
      </c>
      <c r="B18" s="536">
        <v>833.407</v>
      </c>
      <c r="C18" s="536">
        <v>1418.113</v>
      </c>
      <c r="D18" s="536">
        <v>1790.723</v>
      </c>
      <c r="E18" s="536">
        <v>1712.868</v>
      </c>
      <c r="F18" s="536">
        <v>1875.335</v>
      </c>
      <c r="G18" s="537">
        <v>4147.363</v>
      </c>
    </row>
    <row r="19" spans="1:7" ht="12.75">
      <c r="A19" s="10" t="s">
        <v>65</v>
      </c>
      <c r="B19" s="536">
        <v>170.244</v>
      </c>
      <c r="C19" s="536">
        <v>138.534</v>
      </c>
      <c r="D19" s="536">
        <v>130.247</v>
      </c>
      <c r="E19" s="536">
        <v>128.999</v>
      </c>
      <c r="F19" s="536">
        <v>276.649</v>
      </c>
      <c r="G19" s="537">
        <v>268.031</v>
      </c>
    </row>
    <row r="20" spans="1:7" ht="12.75">
      <c r="A20" s="10" t="s">
        <v>59</v>
      </c>
      <c r="B20" s="536">
        <v>2796.013</v>
      </c>
      <c r="C20" s="536">
        <v>2448.358</v>
      </c>
      <c r="D20" s="536">
        <v>2935.84</v>
      </c>
      <c r="E20" s="536">
        <v>3419.935</v>
      </c>
      <c r="F20" s="536">
        <v>4807.275</v>
      </c>
      <c r="G20" s="537">
        <v>2866.004</v>
      </c>
    </row>
    <row r="21" spans="1:7" ht="12.75">
      <c r="A21" s="10" t="s">
        <v>60</v>
      </c>
      <c r="B21" s="536">
        <v>73.603</v>
      </c>
      <c r="C21" s="536">
        <v>108.459</v>
      </c>
      <c r="D21" s="536">
        <v>116.032</v>
      </c>
      <c r="E21" s="536">
        <v>135.69</v>
      </c>
      <c r="F21" s="536">
        <v>4843.572</v>
      </c>
      <c r="G21" s="537">
        <v>524.767</v>
      </c>
    </row>
    <row r="22" spans="1:7" ht="12.75">
      <c r="A22" s="10" t="s">
        <v>66</v>
      </c>
      <c r="B22" s="536">
        <v>25.834</v>
      </c>
      <c r="C22" s="536">
        <v>7.922</v>
      </c>
      <c r="D22" s="536">
        <v>12.522</v>
      </c>
      <c r="E22" s="536">
        <v>19.734</v>
      </c>
      <c r="F22" s="536">
        <v>14.165</v>
      </c>
      <c r="G22" s="537">
        <v>14.336</v>
      </c>
    </row>
    <row r="23" spans="1:7" ht="12.75">
      <c r="A23" s="157" t="s">
        <v>64</v>
      </c>
      <c r="B23" s="544">
        <v>2510.098</v>
      </c>
      <c r="C23" s="544">
        <v>3325.941</v>
      </c>
      <c r="D23" s="544">
        <v>3435.572</v>
      </c>
      <c r="E23" s="544">
        <v>3498.99</v>
      </c>
      <c r="F23" s="544">
        <v>4255.743</v>
      </c>
      <c r="G23" s="545">
        <v>4842.503</v>
      </c>
    </row>
    <row r="24" spans="1:7" ht="6.75" customHeight="1" thickBot="1">
      <c r="A24" s="357"/>
      <c r="B24" s="358" t="s">
        <v>318</v>
      </c>
      <c r="C24" s="358"/>
      <c r="D24" s="358"/>
      <c r="E24" s="358"/>
      <c r="F24" s="358"/>
      <c r="G24" s="359"/>
    </row>
    <row r="25" spans="1:7" ht="6.75" customHeight="1">
      <c r="A25" s="355"/>
      <c r="B25" s="356"/>
      <c r="C25" s="356"/>
      <c r="D25" s="356"/>
      <c r="E25" s="356"/>
      <c r="F25" s="356"/>
      <c r="G25" s="356"/>
    </row>
    <row r="26" spans="1:7" ht="13.5">
      <c r="A26" s="18" t="s">
        <v>305</v>
      </c>
      <c r="B26" s="4"/>
      <c r="C26" s="4"/>
      <c r="D26" s="4"/>
      <c r="E26" s="4"/>
      <c r="F26" s="4"/>
      <c r="G26" s="4"/>
    </row>
    <row r="29" spans="1:7" ht="12.75">
      <c r="A29" s="258" t="s">
        <v>312</v>
      </c>
      <c r="B29" s="259"/>
      <c r="C29" s="260"/>
      <c r="D29" s="260"/>
      <c r="E29" s="260"/>
      <c r="F29" s="260"/>
      <c r="G29" s="261"/>
    </row>
    <row r="30" spans="1:7" ht="9.75" customHeight="1" thickBot="1">
      <c r="A30" s="262"/>
      <c r="B30" s="263"/>
      <c r="C30" s="263"/>
      <c r="D30" s="261"/>
      <c r="E30" s="264"/>
      <c r="F30" s="264"/>
      <c r="G30" s="264"/>
    </row>
    <row r="31" spans="1:7" ht="13.5" thickBot="1">
      <c r="A31" s="592"/>
      <c r="B31" s="593">
        <v>2000</v>
      </c>
      <c r="C31" s="594">
        <v>2001</v>
      </c>
      <c r="D31" s="594">
        <v>2002</v>
      </c>
      <c r="E31" s="595">
        <v>2003</v>
      </c>
      <c r="F31" s="595">
        <v>2004</v>
      </c>
      <c r="G31" s="596">
        <v>2005</v>
      </c>
    </row>
    <row r="32" spans="1:7" ht="7.5" customHeight="1" thickBot="1">
      <c r="A32" s="597"/>
      <c r="B32" s="598"/>
      <c r="C32" s="599"/>
      <c r="D32" s="599"/>
      <c r="E32" s="598"/>
      <c r="F32" s="598"/>
      <c r="G32" s="599"/>
    </row>
    <row r="33" spans="1:7" ht="12.75">
      <c r="A33" s="600"/>
      <c r="B33" s="601"/>
      <c r="C33" s="602"/>
      <c r="D33" s="602"/>
      <c r="E33" s="601"/>
      <c r="F33" s="601"/>
      <c r="G33" s="603"/>
    </row>
    <row r="34" spans="1:7" ht="12.75">
      <c r="A34" s="604" t="s">
        <v>269</v>
      </c>
      <c r="B34" s="605">
        <v>319</v>
      </c>
      <c r="C34" s="606">
        <v>391</v>
      </c>
      <c r="D34" s="606">
        <v>492</v>
      </c>
      <c r="E34" s="605">
        <v>512</v>
      </c>
      <c r="F34" s="605">
        <v>493</v>
      </c>
      <c r="G34" s="607">
        <v>749</v>
      </c>
    </row>
    <row r="35" spans="1:7" ht="12.75">
      <c r="A35" s="604" t="s">
        <v>270</v>
      </c>
      <c r="B35" s="605">
        <v>27665</v>
      </c>
      <c r="C35" s="606">
        <v>31177</v>
      </c>
      <c r="D35" s="606">
        <v>35139</v>
      </c>
      <c r="E35" s="605">
        <v>39586</v>
      </c>
      <c r="F35" s="605">
        <v>43637</v>
      </c>
      <c r="G35" s="607">
        <v>47796</v>
      </c>
    </row>
    <row r="36" spans="1:7" ht="12.75">
      <c r="A36" s="604" t="s">
        <v>271</v>
      </c>
      <c r="B36" s="605">
        <v>3126.341</v>
      </c>
      <c r="C36" s="608">
        <v>3590.455</v>
      </c>
      <c r="D36" s="608">
        <v>3574.876</v>
      </c>
      <c r="E36" s="605">
        <v>4216.76</v>
      </c>
      <c r="F36" s="605">
        <v>3928.721</v>
      </c>
      <c r="G36" s="609">
        <v>5823</v>
      </c>
    </row>
    <row r="37" spans="1:7" ht="6.75" customHeight="1">
      <c r="A37" s="610"/>
      <c r="B37" s="606"/>
      <c r="C37" s="606"/>
      <c r="D37" s="606"/>
      <c r="E37" s="606"/>
      <c r="F37" s="606"/>
      <c r="G37" s="607"/>
    </row>
    <row r="38" spans="1:7" ht="12.75">
      <c r="A38" s="611" t="s">
        <v>293</v>
      </c>
      <c r="B38" s="612">
        <f aca="true" t="shared" si="1" ref="B38:G38">SUM(B39:B50)</f>
        <v>886000</v>
      </c>
      <c r="C38" s="612">
        <f t="shared" si="1"/>
        <v>951000</v>
      </c>
      <c r="D38" s="612">
        <f t="shared" si="1"/>
        <v>1236000</v>
      </c>
      <c r="E38" s="612">
        <f t="shared" si="1"/>
        <v>1400000</v>
      </c>
      <c r="F38" s="612">
        <f t="shared" si="1"/>
        <v>1435000</v>
      </c>
      <c r="G38" s="613">
        <f t="shared" si="1"/>
        <v>1713000</v>
      </c>
    </row>
    <row r="39" spans="1:7" ht="12.75">
      <c r="A39" s="604" t="s">
        <v>272</v>
      </c>
      <c r="B39" s="606">
        <v>34000</v>
      </c>
      <c r="C39" s="606">
        <v>47000</v>
      </c>
      <c r="D39" s="606">
        <v>6000</v>
      </c>
      <c r="E39" s="606">
        <v>9000</v>
      </c>
      <c r="F39" s="606">
        <v>73000</v>
      </c>
      <c r="G39" s="607">
        <v>43000</v>
      </c>
    </row>
    <row r="40" spans="1:7" ht="12.75">
      <c r="A40" s="604" t="s">
        <v>273</v>
      </c>
      <c r="B40" s="606">
        <v>94000</v>
      </c>
      <c r="C40" s="606">
        <v>120000</v>
      </c>
      <c r="D40" s="606">
        <v>269000</v>
      </c>
      <c r="E40" s="606">
        <v>360000</v>
      </c>
      <c r="F40" s="606">
        <v>171000</v>
      </c>
      <c r="G40" s="607">
        <v>325000</v>
      </c>
    </row>
    <row r="41" spans="1:7" ht="12.75">
      <c r="A41" s="604" t="s">
        <v>274</v>
      </c>
      <c r="B41" s="606">
        <v>85000</v>
      </c>
      <c r="C41" s="606">
        <v>71000</v>
      </c>
      <c r="D41" s="606">
        <v>57000</v>
      </c>
      <c r="E41" s="606">
        <v>46000</v>
      </c>
      <c r="F41" s="606">
        <v>33000</v>
      </c>
      <c r="G41" s="607">
        <v>28000</v>
      </c>
    </row>
    <row r="42" spans="1:7" ht="12.75">
      <c r="A42" s="604" t="s">
        <v>275</v>
      </c>
      <c r="B42" s="606">
        <v>97000</v>
      </c>
      <c r="C42" s="606">
        <v>126000</v>
      </c>
      <c r="D42" s="606">
        <v>178000</v>
      </c>
      <c r="E42" s="606">
        <v>185000</v>
      </c>
      <c r="F42" s="606">
        <v>188000</v>
      </c>
      <c r="G42" s="607">
        <v>216000</v>
      </c>
    </row>
    <row r="43" spans="1:7" ht="12.75">
      <c r="A43" s="604" t="s">
        <v>276</v>
      </c>
      <c r="B43" s="606">
        <v>2000</v>
      </c>
      <c r="C43" s="606">
        <v>2000</v>
      </c>
      <c r="D43" s="606">
        <v>1000</v>
      </c>
      <c r="E43" s="606">
        <v>4000</v>
      </c>
      <c r="F43" s="606">
        <v>4000</v>
      </c>
      <c r="G43" s="607">
        <v>6000</v>
      </c>
    </row>
    <row r="44" spans="1:7" ht="12.75">
      <c r="A44" s="604" t="s">
        <v>277</v>
      </c>
      <c r="B44" s="606">
        <v>14000</v>
      </c>
      <c r="C44" s="606">
        <v>18000</v>
      </c>
      <c r="D44" s="606">
        <v>21000</v>
      </c>
      <c r="E44" s="606">
        <v>23000</v>
      </c>
      <c r="F44" s="606">
        <v>31000</v>
      </c>
      <c r="G44" s="607">
        <v>28000</v>
      </c>
    </row>
    <row r="45" spans="1:7" ht="12.75">
      <c r="A45" s="604" t="s">
        <v>278</v>
      </c>
      <c r="B45" s="606">
        <v>11000</v>
      </c>
      <c r="C45" s="606">
        <v>21000</v>
      </c>
      <c r="D45" s="606">
        <v>30000</v>
      </c>
      <c r="E45" s="606">
        <v>37000</v>
      </c>
      <c r="F45" s="606">
        <v>36000</v>
      </c>
      <c r="G45" s="607">
        <v>30000</v>
      </c>
    </row>
    <row r="46" spans="1:7" ht="12.75">
      <c r="A46" s="604" t="s">
        <v>279</v>
      </c>
      <c r="B46" s="606">
        <v>69000</v>
      </c>
      <c r="C46" s="606">
        <v>11000</v>
      </c>
      <c r="D46" s="606">
        <v>44000</v>
      </c>
      <c r="E46" s="606">
        <v>52000</v>
      </c>
      <c r="F46" s="606">
        <v>106000</v>
      </c>
      <c r="G46" s="607">
        <v>4000</v>
      </c>
    </row>
    <row r="47" spans="1:7" ht="12.75">
      <c r="A47" s="604" t="s">
        <v>280</v>
      </c>
      <c r="B47" s="606">
        <v>27000</v>
      </c>
      <c r="C47" s="606">
        <v>28000</v>
      </c>
      <c r="D47" s="606">
        <v>40000</v>
      </c>
      <c r="E47" s="606">
        <v>51000</v>
      </c>
      <c r="F47" s="606">
        <v>48000</v>
      </c>
      <c r="G47" s="607">
        <v>57000</v>
      </c>
    </row>
    <row r="48" spans="1:7" ht="12.75">
      <c r="A48" s="604" t="s">
        <v>281</v>
      </c>
      <c r="B48" s="606">
        <v>2000</v>
      </c>
      <c r="C48" s="606">
        <v>4000</v>
      </c>
      <c r="D48" s="606">
        <v>3000</v>
      </c>
      <c r="E48" s="606">
        <v>2000</v>
      </c>
      <c r="F48" s="606">
        <v>6000</v>
      </c>
      <c r="G48" s="607">
        <v>5000</v>
      </c>
    </row>
    <row r="49" spans="1:7" ht="12.75">
      <c r="A49" s="604" t="s">
        <v>282</v>
      </c>
      <c r="B49" s="606">
        <v>5000</v>
      </c>
      <c r="C49" s="606">
        <v>7000</v>
      </c>
      <c r="D49" s="606">
        <v>9000</v>
      </c>
      <c r="E49" s="606">
        <v>3000</v>
      </c>
      <c r="F49" s="606">
        <v>3000</v>
      </c>
      <c r="G49" s="607">
        <v>2000</v>
      </c>
    </row>
    <row r="50" spans="1:7" ht="12.75">
      <c r="A50" s="604" t="s">
        <v>283</v>
      </c>
      <c r="B50" s="606">
        <v>446000</v>
      </c>
      <c r="C50" s="606">
        <v>496000</v>
      </c>
      <c r="D50" s="606">
        <v>578000</v>
      </c>
      <c r="E50" s="606">
        <v>628000</v>
      </c>
      <c r="F50" s="606">
        <v>736000</v>
      </c>
      <c r="G50" s="607">
        <v>969000</v>
      </c>
    </row>
    <row r="51" spans="1:7" ht="6.75" customHeight="1">
      <c r="A51" s="610"/>
      <c r="B51" s="606"/>
      <c r="C51" s="606"/>
      <c r="D51" s="606"/>
      <c r="E51" s="606"/>
      <c r="F51" s="606"/>
      <c r="G51" s="607"/>
    </row>
    <row r="52" spans="1:7" ht="12.75">
      <c r="A52" s="611" t="s">
        <v>292</v>
      </c>
      <c r="B52" s="614">
        <v>37000</v>
      </c>
      <c r="C52" s="614">
        <v>42000</v>
      </c>
      <c r="D52" s="614">
        <v>42000</v>
      </c>
      <c r="E52" s="614">
        <v>47450</v>
      </c>
      <c r="F52" s="614">
        <v>77426</v>
      </c>
      <c r="G52" s="615">
        <v>113000</v>
      </c>
    </row>
    <row r="53" spans="1:7" ht="6.75" customHeight="1" thickBot="1">
      <c r="A53" s="616"/>
      <c r="B53" s="617"/>
      <c r="C53" s="617"/>
      <c r="D53" s="617"/>
      <c r="E53" s="617"/>
      <c r="F53" s="617"/>
      <c r="G53" s="618"/>
    </row>
    <row r="54" spans="1:7" ht="6.75" customHeight="1">
      <c r="A54" s="619"/>
      <c r="B54" s="620"/>
      <c r="C54" s="620"/>
      <c r="D54" s="620"/>
      <c r="E54" s="620"/>
      <c r="F54" s="620"/>
      <c r="G54" s="620"/>
    </row>
    <row r="55" spans="1:7" ht="13.5">
      <c r="A55" s="262" t="s">
        <v>313</v>
      </c>
      <c r="B55" s="265"/>
      <c r="C55" s="265"/>
      <c r="D55" s="265"/>
      <c r="E55" s="265"/>
      <c r="F55" s="265"/>
      <c r="G55" s="265"/>
    </row>
    <row r="66" spans="8:9" ht="12.75">
      <c r="H66" s="239"/>
      <c r="I66" s="239"/>
    </row>
    <row r="67" spans="8:9" ht="12.75">
      <c r="H67" s="239"/>
      <c r="I67" s="239"/>
    </row>
  </sheetData>
  <printOptions/>
  <pageMargins left="0.7874015748031497" right="0.7874015748031497" top="0.7874015748031497" bottom="0.7874015748031497" header="0.5118110236220472" footer="0.5118110236220472"/>
  <pageSetup firstPageNumber="37" useFirstPageNumber="1" fitToHeight="1" fitToWidth="1" horizontalDpi="600" verticalDpi="600" orientation="portrait" paperSize="9" r:id="rId2"/>
  <headerFooter alignWithMargins="0">
    <oddHeader xml:space="preserve">&amp;R&amp;"Times New Roman,Gras italique"Office National de la Statistique – DSECN  </oddHeader>
    <oddFooter>&amp;L&amp;"Times New Roman,Gras italique"Note sur le commerce extérieur de Mauritanie en 2005&amp;R&amp;"Times New Roman,Gras italique"&amp;P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workbookViewId="0" topLeftCell="A85">
      <selection activeCell="A28" sqref="A28"/>
    </sheetView>
  </sheetViews>
  <sheetFormatPr defaultColWidth="11.421875" defaultRowHeight="12.75"/>
  <cols>
    <col min="1" max="1" width="41.57421875" style="13" customWidth="1"/>
    <col min="2" max="7" width="9.7109375" style="13" customWidth="1"/>
    <col min="8" max="8" width="11.7109375" style="13" bestFit="1" customWidth="1"/>
    <col min="9" max="16384" width="11.421875" style="13" customWidth="1"/>
  </cols>
  <sheetData>
    <row r="1" spans="1:7" ht="12.75">
      <c r="A1" s="18" t="s">
        <v>310</v>
      </c>
      <c r="B1" s="18"/>
      <c r="C1" s="18"/>
      <c r="D1" s="18"/>
      <c r="E1" s="98"/>
      <c r="F1" s="98"/>
      <c r="G1" s="98"/>
    </row>
    <row r="2" spans="5:6" ht="13.5" thickBot="1">
      <c r="E2" s="134"/>
      <c r="F2" s="134"/>
    </row>
    <row r="3" spans="1:7" ht="14.25" thickBot="1" thickTop="1">
      <c r="A3" s="167"/>
      <c r="B3" s="168" t="s">
        <v>208</v>
      </c>
      <c r="C3" s="168" t="s">
        <v>209</v>
      </c>
      <c r="D3" s="169">
        <v>2002</v>
      </c>
      <c r="E3" s="170">
        <v>2003</v>
      </c>
      <c r="F3" s="171">
        <v>2004</v>
      </c>
      <c r="G3" s="29">
        <v>2005</v>
      </c>
    </row>
    <row r="4" spans="1:6" ht="13.5" thickBot="1">
      <c r="A4" s="167" t="s">
        <v>213</v>
      </c>
      <c r="B4" s="167"/>
      <c r="C4" s="167"/>
      <c r="D4" s="167"/>
      <c r="E4" s="172"/>
      <c r="F4" s="172"/>
    </row>
    <row r="5" spans="1:7" ht="13.5" thickTop="1">
      <c r="A5" s="179" t="s">
        <v>73</v>
      </c>
      <c r="B5" s="546">
        <f aca="true" t="shared" si="0" ref="B5:G5">SUM(B6:B10)</f>
        <v>13362.577935</v>
      </c>
      <c r="C5" s="546">
        <f t="shared" si="0"/>
        <v>15565.540893000001</v>
      </c>
      <c r="D5" s="546">
        <f t="shared" si="0"/>
        <v>39538.124574</v>
      </c>
      <c r="E5" s="546">
        <f t="shared" si="0"/>
        <v>37247.332924</v>
      </c>
      <c r="F5" s="546">
        <f t="shared" si="0"/>
        <v>52725.108134</v>
      </c>
      <c r="G5" s="547">
        <f t="shared" si="0"/>
        <v>67717.802826</v>
      </c>
    </row>
    <row r="6" spans="1:7" ht="12.75">
      <c r="A6" s="182" t="s">
        <v>243</v>
      </c>
      <c r="B6" s="377"/>
      <c r="C6" s="377"/>
      <c r="D6" s="377">
        <v>21415.240384</v>
      </c>
      <c r="E6" s="377">
        <v>16725.374589</v>
      </c>
      <c r="F6" s="377">
        <v>21926.065828</v>
      </c>
      <c r="G6" s="378">
        <v>35938.496265</v>
      </c>
    </row>
    <row r="7" spans="1:7" ht="12.75">
      <c r="A7" s="183" t="s">
        <v>96</v>
      </c>
      <c r="B7" s="377">
        <v>140.858746</v>
      </c>
      <c r="C7" s="377"/>
      <c r="D7" s="377">
        <v>141.263575</v>
      </c>
      <c r="E7" s="377">
        <v>195.927948</v>
      </c>
      <c r="F7" s="377">
        <v>258.39455</v>
      </c>
      <c r="G7" s="378">
        <v>348.86711</v>
      </c>
    </row>
    <row r="8" spans="1:7" ht="11.25" customHeight="1">
      <c r="A8" s="183" t="s">
        <v>97</v>
      </c>
      <c r="B8" s="377">
        <v>1307.573472</v>
      </c>
      <c r="C8" s="377">
        <v>1181.719747</v>
      </c>
      <c r="D8" s="377">
        <v>1334.445398</v>
      </c>
      <c r="E8" s="377">
        <v>2325.509253</v>
      </c>
      <c r="F8" s="377">
        <v>3457.574954</v>
      </c>
      <c r="G8" s="378">
        <v>4215.591049</v>
      </c>
    </row>
    <row r="9" spans="1:7" ht="12.75">
      <c r="A9" s="184" t="s">
        <v>225</v>
      </c>
      <c r="B9" s="548">
        <v>7269.686203</v>
      </c>
      <c r="C9" s="548">
        <v>7786.380453</v>
      </c>
      <c r="D9" s="548">
        <v>8514.222953</v>
      </c>
      <c r="E9" s="548">
        <v>9574.735575</v>
      </c>
      <c r="F9" s="548">
        <v>14487.112878</v>
      </c>
      <c r="G9" s="549">
        <v>11592.663079</v>
      </c>
    </row>
    <row r="10" spans="1:8" ht="12.75">
      <c r="A10" s="235" t="s">
        <v>73</v>
      </c>
      <c r="B10" s="550">
        <f aca="true" t="shared" si="1" ref="B10:G10">SUM(B11:B40)</f>
        <v>4644.459514</v>
      </c>
      <c r="C10" s="550">
        <f t="shared" si="1"/>
        <v>6597.4406930000005</v>
      </c>
      <c r="D10" s="550">
        <f t="shared" si="1"/>
        <v>8132.9522640000005</v>
      </c>
      <c r="E10" s="550">
        <f t="shared" si="1"/>
        <v>8425.785559</v>
      </c>
      <c r="F10" s="550">
        <f t="shared" si="1"/>
        <v>12595.959924000003</v>
      </c>
      <c r="G10" s="551">
        <f t="shared" si="1"/>
        <v>15622.185322999996</v>
      </c>
      <c r="H10" s="134"/>
    </row>
    <row r="11" spans="1:7" ht="12.75">
      <c r="A11" s="183" t="s">
        <v>50</v>
      </c>
      <c r="B11" s="552">
        <v>125.685307</v>
      </c>
      <c r="C11" s="552">
        <v>103.393462</v>
      </c>
      <c r="D11" s="552">
        <v>56.601527</v>
      </c>
      <c r="E11" s="552">
        <v>91.473535</v>
      </c>
      <c r="F11" s="552">
        <v>75.427731</v>
      </c>
      <c r="G11" s="553">
        <v>187.574414</v>
      </c>
    </row>
    <row r="12" spans="1:7" ht="12.75">
      <c r="A12" s="183" t="s">
        <v>55</v>
      </c>
      <c r="B12" s="552">
        <v>0.674295</v>
      </c>
      <c r="C12" s="552">
        <v>5.643336</v>
      </c>
      <c r="D12" s="552">
        <v>2.629122</v>
      </c>
      <c r="E12" s="552">
        <v>9.146369</v>
      </c>
      <c r="F12" s="552">
        <v>3.6584</v>
      </c>
      <c r="G12" s="553">
        <v>0.417714</v>
      </c>
    </row>
    <row r="13" spans="1:7" ht="12.75">
      <c r="A13" s="183" t="s">
        <v>39</v>
      </c>
      <c r="B13" s="552">
        <v>138.507449</v>
      </c>
      <c r="C13" s="552">
        <v>160.969481</v>
      </c>
      <c r="D13" s="552">
        <v>303.656356</v>
      </c>
      <c r="E13" s="552">
        <v>244.907251</v>
      </c>
      <c r="F13" s="552">
        <v>370.906596</v>
      </c>
      <c r="G13" s="553">
        <v>250.41756</v>
      </c>
    </row>
    <row r="14" spans="1:7" ht="12.75">
      <c r="A14" s="183" t="s">
        <v>37</v>
      </c>
      <c r="B14" s="552">
        <v>1215.817426</v>
      </c>
      <c r="C14" s="552">
        <v>1482.23132</v>
      </c>
      <c r="D14" s="552">
        <v>1692.11308</v>
      </c>
      <c r="E14" s="552">
        <v>1587.144438</v>
      </c>
      <c r="F14" s="552">
        <v>2467.675133</v>
      </c>
      <c r="G14" s="553">
        <v>3516.292353</v>
      </c>
    </row>
    <row r="15" spans="1:7" ht="12.75">
      <c r="A15" s="183" t="s">
        <v>44</v>
      </c>
      <c r="B15" s="552">
        <v>303.707491</v>
      </c>
      <c r="C15" s="552">
        <v>424.138897</v>
      </c>
      <c r="D15" s="552">
        <v>610.419394</v>
      </c>
      <c r="E15" s="552">
        <v>467.219504</v>
      </c>
      <c r="F15" s="552">
        <v>751.52071</v>
      </c>
      <c r="G15" s="553">
        <v>1331.017107</v>
      </c>
    </row>
    <row r="16" spans="1:7" ht="12.75">
      <c r="A16" s="183" t="s">
        <v>45</v>
      </c>
      <c r="B16" s="552">
        <v>0.177152</v>
      </c>
      <c r="C16" s="552">
        <v>2.20534</v>
      </c>
      <c r="D16" s="552">
        <v>0</v>
      </c>
      <c r="E16" s="552">
        <v>0.109996</v>
      </c>
      <c r="F16" s="552">
        <v>1.257926</v>
      </c>
      <c r="G16" s="553">
        <v>0.221537</v>
      </c>
    </row>
    <row r="17" spans="1:7" ht="12.75">
      <c r="A17" s="183" t="s">
        <v>84</v>
      </c>
      <c r="B17" s="552">
        <v>0</v>
      </c>
      <c r="C17" s="552">
        <v>0</v>
      </c>
      <c r="D17" s="552">
        <v>0</v>
      </c>
      <c r="E17" s="552">
        <v>0</v>
      </c>
      <c r="F17" s="552">
        <v>0</v>
      </c>
      <c r="G17" s="553">
        <v>8.861336</v>
      </c>
    </row>
    <row r="18" spans="1:10" ht="12.75">
      <c r="A18" s="183" t="s">
        <v>48</v>
      </c>
      <c r="B18" s="552">
        <v>5.288785</v>
      </c>
      <c r="C18" s="552">
        <v>0</v>
      </c>
      <c r="D18" s="552">
        <v>30.699937</v>
      </c>
      <c r="E18" s="552">
        <v>9.767994</v>
      </c>
      <c r="F18" s="552">
        <v>65.285123</v>
      </c>
      <c r="G18" s="553">
        <v>69.887001</v>
      </c>
      <c r="J18" s="134"/>
    </row>
    <row r="19" spans="1:7" ht="12.75">
      <c r="A19" s="183" t="s">
        <v>53</v>
      </c>
      <c r="B19" s="552">
        <v>1.722058</v>
      </c>
      <c r="C19" s="552">
        <v>0</v>
      </c>
      <c r="D19" s="552">
        <v>0.706172</v>
      </c>
      <c r="E19" s="552">
        <v>5.627736</v>
      </c>
      <c r="F19" s="552">
        <v>1.196169</v>
      </c>
      <c r="G19" s="553">
        <v>3.4905</v>
      </c>
    </row>
    <row r="20" spans="1:7" ht="12.75">
      <c r="A20" s="183" t="s">
        <v>54</v>
      </c>
      <c r="B20" s="552">
        <v>11.493393</v>
      </c>
      <c r="C20" s="552">
        <v>0</v>
      </c>
      <c r="D20" s="552">
        <v>0</v>
      </c>
      <c r="E20" s="552">
        <v>1.214008</v>
      </c>
      <c r="F20" s="552">
        <v>9.034614</v>
      </c>
      <c r="G20" s="553">
        <v>0</v>
      </c>
    </row>
    <row r="21" spans="1:7" ht="12.75">
      <c r="A21" s="183" t="s">
        <v>56</v>
      </c>
      <c r="B21" s="552">
        <v>2.037511</v>
      </c>
      <c r="C21" s="552">
        <v>17.672181</v>
      </c>
      <c r="D21" s="552">
        <v>81.07278</v>
      </c>
      <c r="E21" s="552">
        <v>96.030671</v>
      </c>
      <c r="F21" s="552">
        <v>141.660953</v>
      </c>
      <c r="G21" s="553">
        <v>77.555294</v>
      </c>
    </row>
    <row r="22" spans="1:7" ht="12.75">
      <c r="A22" s="183" t="s">
        <v>40</v>
      </c>
      <c r="B22" s="552">
        <v>0</v>
      </c>
      <c r="C22" s="552">
        <v>0.332</v>
      </c>
      <c r="D22" s="552">
        <v>0</v>
      </c>
      <c r="E22" s="552">
        <v>3.008622</v>
      </c>
      <c r="F22" s="552">
        <v>0</v>
      </c>
      <c r="G22" s="553">
        <v>1.479234</v>
      </c>
    </row>
    <row r="23" spans="1:7" ht="12.75">
      <c r="A23" s="183" t="s">
        <v>36</v>
      </c>
      <c r="B23" s="552">
        <v>1108.662546</v>
      </c>
      <c r="C23" s="552">
        <v>1358.280959</v>
      </c>
      <c r="D23" s="552">
        <v>2231.361849</v>
      </c>
      <c r="E23" s="552">
        <v>2746.762506</v>
      </c>
      <c r="F23" s="552">
        <v>3104.969609</v>
      </c>
      <c r="G23" s="553">
        <v>3438.17771</v>
      </c>
    </row>
    <row r="24" spans="1:7" ht="12.75">
      <c r="A24" s="183" t="s">
        <v>32</v>
      </c>
      <c r="B24" s="552">
        <v>0.005648</v>
      </c>
      <c r="C24" s="552">
        <v>0</v>
      </c>
      <c r="D24" s="552">
        <v>17.601167</v>
      </c>
      <c r="E24" s="552">
        <v>32.412823</v>
      </c>
      <c r="F24" s="552">
        <v>4.679676</v>
      </c>
      <c r="G24" s="553">
        <v>14.252125</v>
      </c>
    </row>
    <row r="25" spans="1:7" ht="12.75">
      <c r="A25" s="183" t="s">
        <v>230</v>
      </c>
      <c r="B25" s="552">
        <v>0</v>
      </c>
      <c r="C25" s="552">
        <v>0.466361</v>
      </c>
      <c r="D25" s="552">
        <v>0.6646</v>
      </c>
      <c r="E25" s="552">
        <v>0</v>
      </c>
      <c r="F25" s="552">
        <v>0.911078</v>
      </c>
      <c r="G25" s="553">
        <v>0.138373</v>
      </c>
    </row>
    <row r="26" spans="1:7" ht="12.75">
      <c r="A26" s="183" t="s">
        <v>0</v>
      </c>
      <c r="B26" s="552">
        <v>0.004332</v>
      </c>
      <c r="C26" s="552">
        <v>0</v>
      </c>
      <c r="D26" s="552">
        <v>0</v>
      </c>
      <c r="E26" s="552">
        <v>0.221533</v>
      </c>
      <c r="F26" s="552">
        <v>0.019895</v>
      </c>
      <c r="G26" s="553">
        <v>1.329205</v>
      </c>
    </row>
    <row r="27" spans="1:7" ht="12.75">
      <c r="A27" s="183" t="s">
        <v>58</v>
      </c>
      <c r="B27" s="552">
        <v>9.285909</v>
      </c>
      <c r="C27" s="552">
        <v>0</v>
      </c>
      <c r="D27" s="552">
        <v>1.123</v>
      </c>
      <c r="E27" s="552">
        <v>1.329198</v>
      </c>
      <c r="F27" s="552">
        <v>2.232282</v>
      </c>
      <c r="G27" s="553">
        <v>2.104569</v>
      </c>
    </row>
    <row r="28" spans="1:7" ht="12.75">
      <c r="A28" s="183" t="s">
        <v>51</v>
      </c>
      <c r="B28" s="552">
        <v>126.140446</v>
      </c>
      <c r="C28" s="552">
        <v>162.603246</v>
      </c>
      <c r="D28" s="552">
        <v>204.08243</v>
      </c>
      <c r="E28" s="552">
        <v>282.830869</v>
      </c>
      <c r="F28" s="552">
        <v>1161.733639</v>
      </c>
      <c r="G28" s="553">
        <v>1085.220237</v>
      </c>
    </row>
    <row r="29" spans="1:7" ht="12.75">
      <c r="A29" s="183" t="s">
        <v>41</v>
      </c>
      <c r="B29" s="552">
        <v>150.242272</v>
      </c>
      <c r="C29" s="552">
        <v>131.387575</v>
      </c>
      <c r="D29" s="552">
        <v>65.050261</v>
      </c>
      <c r="E29" s="552">
        <v>35.116999</v>
      </c>
      <c r="F29" s="552">
        <v>44.665687</v>
      </c>
      <c r="G29" s="553">
        <v>40.047913</v>
      </c>
    </row>
    <row r="30" spans="1:7" ht="12.75">
      <c r="A30" s="183" t="s">
        <v>57</v>
      </c>
      <c r="B30" s="552">
        <v>19.198312</v>
      </c>
      <c r="C30" s="552">
        <v>33.181077</v>
      </c>
      <c r="D30" s="552">
        <v>27.086492</v>
      </c>
      <c r="E30" s="552">
        <v>34.754652</v>
      </c>
      <c r="F30" s="552">
        <v>31.968177</v>
      </c>
      <c r="G30" s="553">
        <v>27.347439</v>
      </c>
    </row>
    <row r="31" spans="1:7" ht="12.75">
      <c r="A31" s="183" t="s">
        <v>52</v>
      </c>
      <c r="B31" s="552">
        <v>207.47211</v>
      </c>
      <c r="C31" s="552">
        <v>115.352467</v>
      </c>
      <c r="D31" s="552">
        <v>95.554941</v>
      </c>
      <c r="E31" s="552">
        <v>119.339064</v>
      </c>
      <c r="F31" s="552">
        <v>135.908176</v>
      </c>
      <c r="G31" s="553">
        <v>178.8148</v>
      </c>
    </row>
    <row r="32" spans="1:7" ht="12.75">
      <c r="A32" s="183" t="s">
        <v>42</v>
      </c>
      <c r="B32" s="552">
        <v>489.004043</v>
      </c>
      <c r="C32" s="552">
        <v>631.008889</v>
      </c>
      <c r="D32" s="552">
        <v>1191.852038</v>
      </c>
      <c r="E32" s="552">
        <v>1097.843637</v>
      </c>
      <c r="F32" s="552">
        <v>1292.605133</v>
      </c>
      <c r="G32" s="553">
        <v>1688.52363</v>
      </c>
    </row>
    <row r="33" spans="1:7" ht="12.75">
      <c r="A33" s="183" t="s">
        <v>38</v>
      </c>
      <c r="B33" s="552">
        <v>0.231133</v>
      </c>
      <c r="C33" s="552">
        <v>0.056486</v>
      </c>
      <c r="D33" s="552">
        <v>0</v>
      </c>
      <c r="E33" s="552">
        <v>0</v>
      </c>
      <c r="F33" s="552">
        <v>0</v>
      </c>
      <c r="G33" s="553">
        <v>3.757365</v>
      </c>
    </row>
    <row r="34" spans="1:7" ht="12.75">
      <c r="A34" s="183" t="s">
        <v>47</v>
      </c>
      <c r="B34" s="552">
        <v>5.654745</v>
      </c>
      <c r="C34" s="552">
        <v>2.148824</v>
      </c>
      <c r="D34" s="552">
        <v>9.619297</v>
      </c>
      <c r="E34" s="552">
        <v>45.917788</v>
      </c>
      <c r="F34" s="552">
        <v>22.104739</v>
      </c>
      <c r="G34" s="553">
        <v>7.251604</v>
      </c>
    </row>
    <row r="35" spans="1:7" ht="12.75">
      <c r="A35" s="183" t="s">
        <v>49</v>
      </c>
      <c r="B35" s="552">
        <v>5.127235</v>
      </c>
      <c r="C35" s="552"/>
      <c r="D35" s="552"/>
      <c r="E35" s="552"/>
      <c r="F35" s="552"/>
      <c r="G35" s="553"/>
    </row>
    <row r="36" spans="1:7" ht="12.75">
      <c r="A36" s="183" t="s">
        <v>46</v>
      </c>
      <c r="B36" s="552">
        <v>18.963555</v>
      </c>
      <c r="C36" s="552">
        <v>11.299355</v>
      </c>
      <c r="D36" s="552">
        <v>3.576142</v>
      </c>
      <c r="E36" s="552">
        <v>2.0985</v>
      </c>
      <c r="F36" s="552">
        <v>2.5783</v>
      </c>
      <c r="G36" s="553">
        <v>4.518543</v>
      </c>
    </row>
    <row r="37" spans="1:7" ht="12.75">
      <c r="A37" s="183" t="s">
        <v>34</v>
      </c>
      <c r="B37" s="552">
        <v>113.285126</v>
      </c>
      <c r="C37" s="552">
        <v>1148.834284</v>
      </c>
      <c r="D37" s="552">
        <v>456.151558</v>
      </c>
      <c r="E37" s="552">
        <v>551.415687</v>
      </c>
      <c r="F37" s="552">
        <v>1155.002589</v>
      </c>
      <c r="G37" s="553">
        <v>1572.589715</v>
      </c>
    </row>
    <row r="38" spans="1:7" ht="12.75">
      <c r="A38" s="183" t="s">
        <v>43</v>
      </c>
      <c r="B38" s="552">
        <v>91.990216</v>
      </c>
      <c r="C38" s="552">
        <v>334.46707</v>
      </c>
      <c r="D38" s="552">
        <v>492.157023</v>
      </c>
      <c r="E38" s="552">
        <v>493.313686</v>
      </c>
      <c r="F38" s="552">
        <v>875.7157</v>
      </c>
      <c r="G38" s="553">
        <v>864.498551</v>
      </c>
    </row>
    <row r="39" spans="1:7" ht="12.75">
      <c r="A39" s="183" t="s">
        <v>35</v>
      </c>
      <c r="B39" s="552">
        <v>62.367742</v>
      </c>
      <c r="C39" s="552">
        <v>95.005284</v>
      </c>
      <c r="D39" s="552">
        <v>116.270837</v>
      </c>
      <c r="E39" s="552">
        <v>122.659233</v>
      </c>
      <c r="F39" s="552">
        <v>280.939565</v>
      </c>
      <c r="G39" s="553">
        <v>323.512046</v>
      </c>
    </row>
    <row r="40" spans="1:7" ht="12.75">
      <c r="A40" s="183" t="s">
        <v>33</v>
      </c>
      <c r="B40" s="552">
        <v>431.713277</v>
      </c>
      <c r="C40" s="552">
        <v>376.762799</v>
      </c>
      <c r="D40" s="552">
        <v>442.902261</v>
      </c>
      <c r="E40" s="552">
        <v>344.11926</v>
      </c>
      <c r="F40" s="552">
        <v>592.302324</v>
      </c>
      <c r="G40" s="553">
        <v>922.887448</v>
      </c>
    </row>
    <row r="41" spans="1:7" ht="5.25" customHeight="1" thickBot="1">
      <c r="A41" s="33"/>
      <c r="B41" s="178"/>
      <c r="C41" s="178"/>
      <c r="D41" s="178"/>
      <c r="E41" s="72"/>
      <c r="F41" s="72"/>
      <c r="G41" s="67"/>
    </row>
    <row r="42" spans="1:6" ht="5.25" customHeight="1">
      <c r="A42" s="18"/>
      <c r="B42" s="18"/>
      <c r="C42" s="18"/>
      <c r="D42" s="18"/>
      <c r="E42" s="134"/>
      <c r="F42" s="134"/>
    </row>
    <row r="43" spans="1:6" ht="13.5">
      <c r="A43" s="18" t="s">
        <v>305</v>
      </c>
      <c r="B43" s="18"/>
      <c r="C43" s="18"/>
      <c r="D43" s="18"/>
      <c r="E43" s="134"/>
      <c r="F43" s="134"/>
    </row>
    <row r="44" spans="1:6" ht="12.75">
      <c r="A44" s="18"/>
      <c r="B44" s="18"/>
      <c r="C44" s="18"/>
      <c r="D44" s="18"/>
      <c r="E44" s="134"/>
      <c r="F44" s="134"/>
    </row>
    <row r="45" spans="1:6" ht="12.75">
      <c r="A45" s="18"/>
      <c r="B45" s="18"/>
      <c r="C45" s="18"/>
      <c r="D45" s="18"/>
      <c r="E45" s="134"/>
      <c r="F45" s="134"/>
    </row>
    <row r="46" spans="1:6" ht="12.75">
      <c r="A46" s="18"/>
      <c r="B46" s="18"/>
      <c r="C46" s="18"/>
      <c r="D46" s="18"/>
      <c r="E46" s="134"/>
      <c r="F46" s="134"/>
    </row>
    <row r="47" spans="1:6" ht="12.75">
      <c r="A47" s="18"/>
      <c r="B47" s="18"/>
      <c r="C47" s="18"/>
      <c r="D47" s="18"/>
      <c r="E47" s="134"/>
      <c r="F47" s="134"/>
    </row>
    <row r="48" spans="1:6" ht="12.75">
      <c r="A48" s="18"/>
      <c r="B48" s="18"/>
      <c r="C48" s="18"/>
      <c r="D48" s="18"/>
      <c r="E48" s="134"/>
      <c r="F48" s="134"/>
    </row>
    <row r="49" spans="1:6" ht="12.75">
      <c r="A49" s="18"/>
      <c r="B49" s="18"/>
      <c r="C49" s="18"/>
      <c r="D49" s="18"/>
      <c r="E49" s="134"/>
      <c r="F49" s="134"/>
    </row>
    <row r="50" spans="1:6" ht="12.75">
      <c r="A50" s="18"/>
      <c r="B50" s="18"/>
      <c r="C50" s="18"/>
      <c r="D50" s="18"/>
      <c r="E50" s="134"/>
      <c r="F50" s="134"/>
    </row>
    <row r="51" spans="1:6" ht="12.75">
      <c r="A51" s="18"/>
      <c r="B51" s="18"/>
      <c r="C51" s="18"/>
      <c r="D51" s="18"/>
      <c r="E51" s="134"/>
      <c r="F51" s="134"/>
    </row>
    <row r="52" spans="1:6" ht="12.75">
      <c r="A52" s="18"/>
      <c r="B52" s="18"/>
      <c r="C52" s="18"/>
      <c r="D52" s="18"/>
      <c r="E52" s="134"/>
      <c r="F52" s="134"/>
    </row>
    <row r="53" spans="1:6" ht="12.75">
      <c r="A53" s="18" t="s">
        <v>314</v>
      </c>
      <c r="B53" s="18"/>
      <c r="C53" s="18"/>
      <c r="D53" s="18"/>
      <c r="E53" s="134"/>
      <c r="F53" s="134"/>
    </row>
    <row r="54" ht="13.5" thickBot="1"/>
    <row r="55" spans="1:7" ht="14.25" thickBot="1" thickTop="1">
      <c r="A55" s="167"/>
      <c r="B55" s="169">
        <v>2000</v>
      </c>
      <c r="C55" s="169">
        <v>2001</v>
      </c>
      <c r="D55" s="169">
        <v>2002</v>
      </c>
      <c r="E55" s="170">
        <v>2003</v>
      </c>
      <c r="F55" s="171">
        <v>2004</v>
      </c>
      <c r="G55" s="29">
        <v>2005</v>
      </c>
    </row>
    <row r="56" spans="1:7" ht="13.5" thickBot="1">
      <c r="A56" s="167" t="s">
        <v>101</v>
      </c>
      <c r="B56" s="167"/>
      <c r="C56" s="167"/>
      <c r="D56" s="167"/>
      <c r="E56" s="176"/>
      <c r="F56" s="176"/>
      <c r="G56" s="19"/>
    </row>
    <row r="57" spans="1:7" ht="13.5" thickTop="1">
      <c r="A57" s="179" t="s">
        <v>73</v>
      </c>
      <c r="B57" s="56">
        <f aca="true" t="shared" si="2" ref="B57:G57">SUM(B58:B62)</f>
        <v>39211.64</v>
      </c>
      <c r="C57" s="56">
        <f t="shared" si="2"/>
        <v>47305.989</v>
      </c>
      <c r="D57" s="56">
        <f t="shared" si="2"/>
        <v>331351.30399999995</v>
      </c>
      <c r="E57" s="180">
        <f t="shared" si="2"/>
        <v>276790.172</v>
      </c>
      <c r="F57" s="180">
        <f t="shared" si="2"/>
        <v>293769.049</v>
      </c>
      <c r="G57" s="181">
        <f t="shared" si="2"/>
        <v>368741.19499999995</v>
      </c>
    </row>
    <row r="58" spans="1:7" ht="12.75">
      <c r="A58" s="183" t="s">
        <v>243</v>
      </c>
      <c r="B58" s="20"/>
      <c r="C58" s="20"/>
      <c r="D58" s="20">
        <v>270209.447</v>
      </c>
      <c r="E58" s="20">
        <v>206902.176</v>
      </c>
      <c r="F58" s="20">
        <v>210762.919</v>
      </c>
      <c r="G58" s="21">
        <v>288385.307</v>
      </c>
    </row>
    <row r="59" spans="1:7" ht="12.75">
      <c r="A59" s="183" t="s">
        <v>96</v>
      </c>
      <c r="B59" s="20">
        <v>345.811</v>
      </c>
      <c r="C59" s="20"/>
      <c r="D59" s="20">
        <v>482.285</v>
      </c>
      <c r="E59" s="20">
        <v>529.238</v>
      </c>
      <c r="F59" s="20">
        <v>381.147</v>
      </c>
      <c r="G59" s="21">
        <v>446.933</v>
      </c>
    </row>
    <row r="60" spans="1:7" ht="12.75">
      <c r="A60" s="183" t="s">
        <v>97</v>
      </c>
      <c r="B60" s="20">
        <v>2458.302</v>
      </c>
      <c r="C60" s="20">
        <v>3903.073</v>
      </c>
      <c r="D60" s="20">
        <v>4968.88</v>
      </c>
      <c r="E60" s="20">
        <v>8584.903</v>
      </c>
      <c r="F60" s="20">
        <v>11394.954</v>
      </c>
      <c r="G60" s="21">
        <v>11973.735</v>
      </c>
    </row>
    <row r="61" spans="1:7" ht="12.75">
      <c r="A61" s="184" t="s">
        <v>98</v>
      </c>
      <c r="B61" s="22">
        <v>13334.619</v>
      </c>
      <c r="C61" s="22">
        <v>15214.672</v>
      </c>
      <c r="D61" s="22">
        <v>19934.051</v>
      </c>
      <c r="E61" s="22">
        <v>20874.892</v>
      </c>
      <c r="F61" s="22">
        <v>20719.099</v>
      </c>
      <c r="G61" s="23">
        <v>13643.078</v>
      </c>
    </row>
    <row r="62" spans="1:7" ht="12.75">
      <c r="A62" s="185" t="s">
        <v>73</v>
      </c>
      <c r="B62" s="173">
        <f aca="true" t="shared" si="3" ref="B62:G62">SUM(B63:B92)</f>
        <v>23072.908000000003</v>
      </c>
      <c r="C62" s="173">
        <f t="shared" si="3"/>
        <v>28188.244</v>
      </c>
      <c r="D62" s="173">
        <f t="shared" si="3"/>
        <v>35756.640999999996</v>
      </c>
      <c r="E62" s="174">
        <f t="shared" si="3"/>
        <v>39898.963</v>
      </c>
      <c r="F62" s="174">
        <f t="shared" si="3"/>
        <v>50510.93000000001</v>
      </c>
      <c r="G62" s="177">
        <f t="shared" si="3"/>
        <v>54292.14199999999</v>
      </c>
    </row>
    <row r="63" spans="1:7" ht="12.75">
      <c r="A63" s="175" t="s">
        <v>50</v>
      </c>
      <c r="B63" s="20">
        <v>450.272</v>
      </c>
      <c r="C63" s="20">
        <v>596.041</v>
      </c>
      <c r="D63" s="20">
        <v>328.241</v>
      </c>
      <c r="E63" s="20">
        <v>555.701</v>
      </c>
      <c r="F63" s="20">
        <v>655.601</v>
      </c>
      <c r="G63" s="21">
        <v>677.466</v>
      </c>
    </row>
    <row r="64" spans="1:7" ht="12.75">
      <c r="A64" s="175" t="s">
        <v>55</v>
      </c>
      <c r="B64" s="20">
        <v>14.995</v>
      </c>
      <c r="C64" s="20">
        <v>55.802</v>
      </c>
      <c r="D64" s="20">
        <v>40.28</v>
      </c>
      <c r="E64" s="20">
        <v>40.32</v>
      </c>
      <c r="F64" s="20">
        <v>61.5</v>
      </c>
      <c r="G64" s="21">
        <v>0.544</v>
      </c>
    </row>
    <row r="65" spans="1:7" ht="12.75">
      <c r="A65" s="175" t="s">
        <v>39</v>
      </c>
      <c r="B65" s="20">
        <v>571.202</v>
      </c>
      <c r="C65" s="20">
        <v>583.767</v>
      </c>
      <c r="D65" s="20">
        <v>839.375</v>
      </c>
      <c r="E65" s="20">
        <v>850.542</v>
      </c>
      <c r="F65" s="20">
        <v>1458.067</v>
      </c>
      <c r="G65" s="21">
        <v>949.402</v>
      </c>
    </row>
    <row r="66" spans="1:7" ht="12.75">
      <c r="A66" s="175" t="s">
        <v>37</v>
      </c>
      <c r="B66" s="20">
        <v>3609.18</v>
      </c>
      <c r="C66" s="20">
        <v>3635.743</v>
      </c>
      <c r="D66" s="20">
        <v>3901.77</v>
      </c>
      <c r="E66" s="20">
        <v>3210.876</v>
      </c>
      <c r="F66" s="20">
        <v>4510.979</v>
      </c>
      <c r="G66" s="21">
        <v>5549.816</v>
      </c>
    </row>
    <row r="67" spans="1:7" ht="12.75">
      <c r="A67" s="175" t="s">
        <v>44</v>
      </c>
      <c r="B67" s="20">
        <v>1670.27</v>
      </c>
      <c r="C67" s="20">
        <v>2150.772</v>
      </c>
      <c r="D67" s="20">
        <v>2988.557</v>
      </c>
      <c r="E67" s="20">
        <v>2911.294</v>
      </c>
      <c r="F67" s="20">
        <v>5111.869</v>
      </c>
      <c r="G67" s="21">
        <v>8934.525</v>
      </c>
    </row>
    <row r="68" spans="1:7" ht="12.75">
      <c r="A68" s="175" t="s">
        <v>45</v>
      </c>
      <c r="B68" s="20">
        <v>0.007</v>
      </c>
      <c r="C68" s="20">
        <v>6</v>
      </c>
      <c r="D68" s="20">
        <v>0</v>
      </c>
      <c r="E68" s="20">
        <v>0.006</v>
      </c>
      <c r="F68" s="20">
        <v>0.602</v>
      </c>
      <c r="G68" s="21">
        <v>2.5</v>
      </c>
    </row>
    <row r="69" spans="1:7" ht="12.75">
      <c r="A69" s="175" t="s">
        <v>84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1">
        <v>81.644</v>
      </c>
    </row>
    <row r="70" spans="1:7" ht="12.75">
      <c r="A70" s="175" t="s">
        <v>48</v>
      </c>
      <c r="B70" s="20">
        <v>87.127</v>
      </c>
      <c r="C70" s="20">
        <v>0</v>
      </c>
      <c r="D70" s="20">
        <v>126.272</v>
      </c>
      <c r="E70" s="20">
        <v>83.048</v>
      </c>
      <c r="F70" s="20">
        <v>469.119</v>
      </c>
      <c r="G70" s="21">
        <v>408.831</v>
      </c>
    </row>
    <row r="71" spans="1:7" ht="12.75">
      <c r="A71" s="175" t="s">
        <v>53</v>
      </c>
      <c r="B71" s="20">
        <v>5.715</v>
      </c>
      <c r="C71" s="20">
        <v>0</v>
      </c>
      <c r="D71" s="20">
        <v>0.041</v>
      </c>
      <c r="E71" s="20">
        <v>2.976</v>
      </c>
      <c r="F71" s="20">
        <v>0.017</v>
      </c>
      <c r="G71" s="21">
        <v>0.243</v>
      </c>
    </row>
    <row r="72" spans="1:7" ht="12.75">
      <c r="A72" s="175" t="s">
        <v>54</v>
      </c>
      <c r="B72" s="20">
        <v>39.008</v>
      </c>
      <c r="C72" s="20">
        <v>0</v>
      </c>
      <c r="D72" s="20">
        <v>0</v>
      </c>
      <c r="E72" s="20">
        <v>7.801</v>
      </c>
      <c r="F72" s="20">
        <v>8.175</v>
      </c>
      <c r="G72" s="21">
        <v>0</v>
      </c>
    </row>
    <row r="73" spans="1:7" ht="12.75">
      <c r="A73" s="175" t="s">
        <v>56</v>
      </c>
      <c r="B73" s="20">
        <v>33.27</v>
      </c>
      <c r="C73" s="20">
        <v>97.358</v>
      </c>
      <c r="D73" s="20">
        <v>305.66</v>
      </c>
      <c r="E73" s="20">
        <v>430.527</v>
      </c>
      <c r="F73" s="20">
        <v>833.06</v>
      </c>
      <c r="G73" s="21">
        <v>302.055</v>
      </c>
    </row>
    <row r="74" spans="1:7" ht="12.75">
      <c r="A74" s="175" t="s">
        <v>40</v>
      </c>
      <c r="B74" s="20">
        <v>0</v>
      </c>
      <c r="C74" s="20">
        <v>2.5</v>
      </c>
      <c r="D74" s="20">
        <v>0</v>
      </c>
      <c r="E74" s="20">
        <v>9.52</v>
      </c>
      <c r="F74" s="20">
        <v>0</v>
      </c>
      <c r="G74" s="21">
        <v>0.135</v>
      </c>
    </row>
    <row r="75" spans="1:7" ht="12.75">
      <c r="A75" s="175" t="s">
        <v>36</v>
      </c>
      <c r="B75" s="20">
        <v>9992.846</v>
      </c>
      <c r="C75" s="20">
        <v>10326.075</v>
      </c>
      <c r="D75" s="20">
        <v>15386.873</v>
      </c>
      <c r="E75" s="20">
        <v>19453.874</v>
      </c>
      <c r="F75" s="20">
        <v>21947.663</v>
      </c>
      <c r="G75" s="21">
        <v>20485.653</v>
      </c>
    </row>
    <row r="76" spans="1:7" ht="12.75">
      <c r="A76" s="175" t="s">
        <v>32</v>
      </c>
      <c r="B76" s="20">
        <v>5.648</v>
      </c>
      <c r="C76" s="20">
        <v>0</v>
      </c>
      <c r="D76" s="20">
        <v>250.03</v>
      </c>
      <c r="E76" s="20">
        <v>317.69</v>
      </c>
      <c r="F76" s="20">
        <v>85.12</v>
      </c>
      <c r="G76" s="21">
        <v>83.378</v>
      </c>
    </row>
    <row r="77" spans="1:7" ht="12.75">
      <c r="A77" s="175" t="s">
        <v>230</v>
      </c>
      <c r="B77" s="20">
        <v>0</v>
      </c>
      <c r="C77" s="20">
        <v>13.761</v>
      </c>
      <c r="D77" s="20">
        <v>6.8</v>
      </c>
      <c r="E77" s="20">
        <v>0</v>
      </c>
      <c r="F77" s="20">
        <v>8</v>
      </c>
      <c r="G77" s="21">
        <v>0</v>
      </c>
    </row>
    <row r="78" spans="1:7" ht="12.75">
      <c r="A78" s="175" t="s">
        <v>0</v>
      </c>
      <c r="B78" s="20">
        <v>0.067</v>
      </c>
      <c r="C78" s="20">
        <v>0</v>
      </c>
      <c r="D78" s="20">
        <v>0</v>
      </c>
      <c r="E78" s="20">
        <v>4.992</v>
      </c>
      <c r="F78" s="20">
        <v>0.435</v>
      </c>
      <c r="G78" s="21">
        <v>13.631</v>
      </c>
    </row>
    <row r="79" spans="1:7" ht="12.75">
      <c r="A79" s="175" t="s">
        <v>58</v>
      </c>
      <c r="B79" s="20">
        <v>137.138</v>
      </c>
      <c r="C79" s="20">
        <v>0</v>
      </c>
      <c r="D79" s="20">
        <v>2.471</v>
      </c>
      <c r="E79" s="20">
        <v>14.258</v>
      </c>
      <c r="F79" s="20">
        <v>0.301</v>
      </c>
      <c r="G79" s="21">
        <v>11.195</v>
      </c>
    </row>
    <row r="80" spans="1:7" ht="12.75">
      <c r="A80" s="175" t="s">
        <v>51</v>
      </c>
      <c r="B80" s="20">
        <v>233.113</v>
      </c>
      <c r="C80" s="20">
        <v>228.238</v>
      </c>
      <c r="D80" s="20">
        <v>474.279</v>
      </c>
      <c r="E80" s="20">
        <v>833.951</v>
      </c>
      <c r="F80" s="20">
        <v>530.137</v>
      </c>
      <c r="G80" s="21">
        <v>945.237</v>
      </c>
    </row>
    <row r="81" spans="1:7" ht="12.75">
      <c r="A81" s="175" t="s">
        <v>41</v>
      </c>
      <c r="B81" s="20">
        <v>886.646</v>
      </c>
      <c r="C81" s="20">
        <v>728.239</v>
      </c>
      <c r="D81" s="20">
        <v>367.993</v>
      </c>
      <c r="E81" s="20">
        <v>183.991</v>
      </c>
      <c r="F81" s="20">
        <v>196.301</v>
      </c>
      <c r="G81" s="21">
        <v>153.3</v>
      </c>
    </row>
    <row r="82" spans="1:7" ht="12.75">
      <c r="A82" s="175" t="s">
        <v>57</v>
      </c>
      <c r="B82" s="20">
        <v>119.31</v>
      </c>
      <c r="C82" s="20">
        <v>119.907</v>
      </c>
      <c r="D82" s="20">
        <v>192.697</v>
      </c>
      <c r="E82" s="20">
        <v>284.237</v>
      </c>
      <c r="F82" s="20">
        <v>380.025</v>
      </c>
      <c r="G82" s="21">
        <v>177.877</v>
      </c>
    </row>
    <row r="83" spans="1:7" ht="12.75">
      <c r="A83" s="175" t="s">
        <v>52</v>
      </c>
      <c r="B83" s="20">
        <v>536.661</v>
      </c>
      <c r="C83" s="20">
        <v>310.953</v>
      </c>
      <c r="D83" s="20">
        <v>220.477</v>
      </c>
      <c r="E83" s="20">
        <v>272.548</v>
      </c>
      <c r="F83" s="20">
        <v>445.449</v>
      </c>
      <c r="G83" s="21">
        <v>294.939</v>
      </c>
    </row>
    <row r="84" spans="1:7" ht="12.75">
      <c r="A84" s="175" t="s">
        <v>42</v>
      </c>
      <c r="B84" s="20">
        <v>2964.771</v>
      </c>
      <c r="C84" s="20">
        <v>3980.096</v>
      </c>
      <c r="D84" s="20">
        <v>6294.553</v>
      </c>
      <c r="E84" s="20">
        <v>6363.002</v>
      </c>
      <c r="F84" s="20">
        <v>7655.741</v>
      </c>
      <c r="G84" s="21">
        <v>8609.496</v>
      </c>
    </row>
    <row r="85" spans="1:7" ht="12.75">
      <c r="A85" s="175" t="s">
        <v>38</v>
      </c>
      <c r="B85" s="20">
        <v>1.915</v>
      </c>
      <c r="C85" s="20">
        <v>0.6</v>
      </c>
      <c r="D85" s="20">
        <v>0</v>
      </c>
      <c r="E85" s="20">
        <v>0</v>
      </c>
      <c r="F85" s="20">
        <v>0</v>
      </c>
      <c r="G85" s="21">
        <v>2.68</v>
      </c>
    </row>
    <row r="86" spans="1:7" ht="12.75">
      <c r="A86" s="175" t="s">
        <v>47</v>
      </c>
      <c r="B86" s="20">
        <v>26.162</v>
      </c>
      <c r="C86" s="20">
        <v>8.245</v>
      </c>
      <c r="D86" s="20">
        <v>41.936</v>
      </c>
      <c r="E86" s="20">
        <v>289.442</v>
      </c>
      <c r="F86" s="20">
        <v>139.201</v>
      </c>
      <c r="G86" s="21">
        <v>40.354</v>
      </c>
    </row>
    <row r="87" spans="1:7" ht="12.75">
      <c r="A87" s="175" t="s">
        <v>49</v>
      </c>
      <c r="B87" s="20">
        <v>1.788</v>
      </c>
      <c r="C87" s="20">
        <v>0</v>
      </c>
      <c r="D87" s="20">
        <v>0.05</v>
      </c>
      <c r="E87" s="20">
        <v>0</v>
      </c>
      <c r="F87" s="20">
        <v>19.92</v>
      </c>
      <c r="G87" s="21">
        <v>0.022</v>
      </c>
    </row>
    <row r="88" spans="1:7" ht="12.75">
      <c r="A88" s="175" t="s">
        <v>46</v>
      </c>
      <c r="B88" s="20">
        <v>23.466</v>
      </c>
      <c r="C88" s="20">
        <v>29.1</v>
      </c>
      <c r="D88" s="20">
        <v>35.98</v>
      </c>
      <c r="E88" s="20">
        <v>23.9</v>
      </c>
      <c r="F88" s="20">
        <v>12.515</v>
      </c>
      <c r="G88" s="21">
        <v>29.102</v>
      </c>
    </row>
    <row r="89" spans="1:7" ht="12.75">
      <c r="A89" s="175" t="s">
        <v>34</v>
      </c>
      <c r="B89" s="20">
        <v>425.995</v>
      </c>
      <c r="C89" s="20">
        <v>3582.276</v>
      </c>
      <c r="D89" s="20">
        <v>1679.365</v>
      </c>
      <c r="E89" s="20">
        <v>1697.122</v>
      </c>
      <c r="F89" s="20">
        <v>3031.96</v>
      </c>
      <c r="G89" s="21">
        <v>3388.881</v>
      </c>
    </row>
    <row r="90" spans="1:7" ht="12.75">
      <c r="A90" s="175" t="s">
        <v>43</v>
      </c>
      <c r="B90" s="20">
        <v>271.799</v>
      </c>
      <c r="C90" s="20">
        <v>401.16</v>
      </c>
      <c r="D90" s="20">
        <v>657.669</v>
      </c>
      <c r="E90" s="20">
        <v>328.839</v>
      </c>
      <c r="F90" s="20">
        <v>530.613</v>
      </c>
      <c r="G90" s="21">
        <v>587.55</v>
      </c>
    </row>
    <row r="91" spans="1:7" ht="12.75">
      <c r="A91" s="175" t="s">
        <v>35</v>
      </c>
      <c r="B91" s="20">
        <v>205.424</v>
      </c>
      <c r="C91" s="20">
        <v>269.335</v>
      </c>
      <c r="D91" s="20">
        <v>511.466</v>
      </c>
      <c r="E91" s="20">
        <v>523.594</v>
      </c>
      <c r="F91" s="20">
        <v>803.298</v>
      </c>
      <c r="G91" s="21">
        <v>579.183</v>
      </c>
    </row>
    <row r="92" spans="1:7" ht="12.75">
      <c r="A92" s="175" t="s">
        <v>33</v>
      </c>
      <c r="B92" s="20">
        <v>759.113</v>
      </c>
      <c r="C92" s="20">
        <v>1062.276</v>
      </c>
      <c r="D92" s="20">
        <v>1103.806</v>
      </c>
      <c r="E92" s="20">
        <v>1204.912</v>
      </c>
      <c r="F92" s="20">
        <v>1615.262</v>
      </c>
      <c r="G92" s="21">
        <v>1982.503</v>
      </c>
    </row>
    <row r="93" spans="1:7" ht="3.75" customHeight="1" thickBot="1">
      <c r="A93" s="15"/>
      <c r="B93" s="41"/>
      <c r="C93" s="41"/>
      <c r="D93" s="41"/>
      <c r="E93" s="41"/>
      <c r="F93" s="41"/>
      <c r="G93" s="42"/>
    </row>
    <row r="94" ht="5.25" customHeight="1" thickTop="1"/>
    <row r="95" ht="13.5">
      <c r="A95" s="18" t="s">
        <v>305</v>
      </c>
    </row>
  </sheetData>
  <printOptions/>
  <pageMargins left="0.7874015748031497" right="0.7874015748031497" top="0.7874015748031497" bottom="0.7874015748031497" header="0.5118110236220472" footer="0.5118110236220472"/>
  <pageSetup firstPageNumber="40" useFirstPageNumber="1" fitToHeight="2" fitToWidth="1" horizontalDpi="300" verticalDpi="300" orientation="landscape" paperSize="9" scale="83" r:id="rId1"/>
  <headerFooter alignWithMargins="0">
    <oddHeader xml:space="preserve">&amp;R&amp;"Times New Roman,Gras italique"Office National de la Statistique – DSECN  </oddHeader>
    <oddFooter>&amp;L&amp;"Times New Roman,Gras italique"Note sur le commerce extérieur de Mauritanie en 2005&amp;R&amp;"Times New Roman,Gras italique"&amp;P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workbookViewId="0" topLeftCell="A1">
      <selection activeCell="A28" sqref="A28"/>
    </sheetView>
  </sheetViews>
  <sheetFormatPr defaultColWidth="11.421875" defaultRowHeight="12.75"/>
  <cols>
    <col min="1" max="1" width="35.57421875" style="13" customWidth="1"/>
    <col min="2" max="7" width="10.7109375" style="19" customWidth="1"/>
    <col min="8" max="16384" width="11.421875" style="13" customWidth="1"/>
  </cols>
  <sheetData>
    <row r="1" spans="1:7" ht="12.75">
      <c r="A1" s="267" t="s">
        <v>294</v>
      </c>
      <c r="B1" s="268"/>
      <c r="C1" s="268"/>
      <c r="D1" s="268"/>
      <c r="E1" s="268"/>
      <c r="F1" s="268"/>
      <c r="G1" s="268"/>
    </row>
    <row r="2" spans="1:7" ht="7.5" customHeight="1" thickBot="1">
      <c r="A2" s="266"/>
      <c r="B2" s="268"/>
      <c r="C2" s="268"/>
      <c r="D2" s="268"/>
      <c r="E2" s="268"/>
      <c r="F2" s="268"/>
      <c r="G2" s="268"/>
    </row>
    <row r="3" spans="1:7" ht="13.5" thickBot="1">
      <c r="A3" s="266"/>
      <c r="B3" s="589" t="s">
        <v>208</v>
      </c>
      <c r="C3" s="293" t="s">
        <v>209</v>
      </c>
      <c r="D3" s="293" t="s">
        <v>284</v>
      </c>
      <c r="E3" s="293" t="s">
        <v>285</v>
      </c>
      <c r="F3" s="293" t="s">
        <v>286</v>
      </c>
      <c r="G3" s="590" t="s">
        <v>214</v>
      </c>
    </row>
    <row r="4" spans="1:7" ht="6.75" customHeight="1">
      <c r="A4" s="266"/>
      <c r="B4" s="268"/>
      <c r="C4" s="268"/>
      <c r="D4" s="268"/>
      <c r="E4" s="268"/>
      <c r="F4" s="268"/>
      <c r="G4" s="268"/>
    </row>
    <row r="5" spans="1:7" ht="12" customHeight="1" thickBot="1">
      <c r="A5" s="266" t="s">
        <v>184</v>
      </c>
      <c r="B5" s="268"/>
      <c r="C5" s="268"/>
      <c r="D5" s="268"/>
      <c r="E5" s="268"/>
      <c r="F5" s="268"/>
      <c r="G5" s="268"/>
    </row>
    <row r="6" spans="1:7" s="18" customFormat="1" ht="12.75">
      <c r="A6" s="294" t="s">
        <v>287</v>
      </c>
      <c r="B6" s="554">
        <f aca="true" t="shared" si="0" ref="B6:G6">B7+B8+B9+B10</f>
        <v>7151</v>
      </c>
      <c r="C6" s="554">
        <f t="shared" si="0"/>
        <v>6604</v>
      </c>
      <c r="D6" s="554">
        <f t="shared" si="0"/>
        <v>9399</v>
      </c>
      <c r="E6" s="554">
        <f t="shared" si="0"/>
        <v>10058</v>
      </c>
      <c r="F6" s="554">
        <f t="shared" si="0"/>
        <v>17251</v>
      </c>
      <c r="G6" s="555">
        <f t="shared" si="0"/>
        <v>16406</v>
      </c>
    </row>
    <row r="7" spans="1:7" ht="12.75">
      <c r="A7" s="269" t="s">
        <v>288</v>
      </c>
      <c r="B7" s="556">
        <v>1305</v>
      </c>
      <c r="C7" s="556">
        <v>1190</v>
      </c>
      <c r="D7" s="556">
        <v>1334</v>
      </c>
      <c r="E7" s="556">
        <v>2326</v>
      </c>
      <c r="F7" s="556">
        <v>3458</v>
      </c>
      <c r="G7" s="557">
        <v>4216</v>
      </c>
    </row>
    <row r="8" spans="1:7" ht="12.75">
      <c r="A8" s="269" t="s">
        <v>289</v>
      </c>
      <c r="B8" s="556">
        <v>3792</v>
      </c>
      <c r="C8" s="556">
        <v>3037</v>
      </c>
      <c r="D8" s="556">
        <v>5745</v>
      </c>
      <c r="E8" s="556">
        <v>4467</v>
      </c>
      <c r="F8" s="556">
        <v>10140</v>
      </c>
      <c r="G8" s="557">
        <v>7710</v>
      </c>
    </row>
    <row r="9" spans="1:7" ht="12.75">
      <c r="A9" s="269" t="s">
        <v>290</v>
      </c>
      <c r="B9" s="556">
        <v>172</v>
      </c>
      <c r="C9" s="556">
        <v>122</v>
      </c>
      <c r="D9" s="556">
        <v>149</v>
      </c>
      <c r="E9" s="556">
        <v>154</v>
      </c>
      <c r="F9" s="556">
        <v>287</v>
      </c>
      <c r="G9" s="557">
        <v>274</v>
      </c>
    </row>
    <row r="10" spans="1:7" ht="12.75">
      <c r="A10" s="269" t="s">
        <v>291</v>
      </c>
      <c r="B10" s="556">
        <v>1882</v>
      </c>
      <c r="C10" s="556">
        <v>2255</v>
      </c>
      <c r="D10" s="556">
        <v>2171</v>
      </c>
      <c r="E10" s="556">
        <v>3111</v>
      </c>
      <c r="F10" s="556">
        <v>3366</v>
      </c>
      <c r="G10" s="557">
        <v>4206</v>
      </c>
    </row>
    <row r="11" spans="1:7" ht="6" customHeight="1" thickBot="1">
      <c r="A11" s="270"/>
      <c r="B11" s="558"/>
      <c r="C11" s="558"/>
      <c r="D11" s="558"/>
      <c r="E11" s="558"/>
      <c r="F11" s="558"/>
      <c r="G11" s="559"/>
    </row>
    <row r="12" spans="1:7" ht="6.75" customHeight="1">
      <c r="A12" s="273"/>
      <c r="B12" s="560"/>
      <c r="C12" s="560"/>
      <c r="D12" s="560"/>
      <c r="E12" s="560"/>
      <c r="F12" s="560"/>
      <c r="G12" s="560"/>
    </row>
    <row r="13" spans="1:7" ht="12" customHeight="1" thickBot="1">
      <c r="A13" s="274" t="s">
        <v>101</v>
      </c>
      <c r="B13" s="561"/>
      <c r="C13" s="561"/>
      <c r="D13" s="561"/>
      <c r="E13" s="561"/>
      <c r="F13" s="561"/>
      <c r="G13" s="561"/>
    </row>
    <row r="14" spans="1:7" ht="12.75">
      <c r="A14" s="294" t="s">
        <v>287</v>
      </c>
      <c r="B14" s="554">
        <f aca="true" t="shared" si="1" ref="B14:G14">B15+B16+B17+B18</f>
        <v>111312</v>
      </c>
      <c r="C14" s="554">
        <f t="shared" si="1"/>
        <v>113422</v>
      </c>
      <c r="D14" s="554">
        <f t="shared" si="1"/>
        <v>200831</v>
      </c>
      <c r="E14" s="554">
        <f t="shared" si="1"/>
        <v>186279</v>
      </c>
      <c r="F14" s="554">
        <f t="shared" si="1"/>
        <v>364970</v>
      </c>
      <c r="G14" s="555">
        <f t="shared" si="1"/>
        <v>291598</v>
      </c>
    </row>
    <row r="15" spans="1:7" ht="12.75">
      <c r="A15" s="269" t="s">
        <v>288</v>
      </c>
      <c r="B15" s="556">
        <v>2436</v>
      </c>
      <c r="C15" s="556">
        <v>3965</v>
      </c>
      <c r="D15" s="556">
        <v>4969</v>
      </c>
      <c r="E15" s="556">
        <v>8585</v>
      </c>
      <c r="F15" s="556">
        <v>11395</v>
      </c>
      <c r="G15" s="557">
        <v>11974</v>
      </c>
    </row>
    <row r="16" spans="1:7" ht="12.75">
      <c r="A16" s="269" t="s">
        <v>289</v>
      </c>
      <c r="B16" s="556">
        <v>85781</v>
      </c>
      <c r="C16" s="556">
        <v>74822</v>
      </c>
      <c r="D16" s="556">
        <v>151636</v>
      </c>
      <c r="E16" s="556">
        <v>125892</v>
      </c>
      <c r="F16" s="556">
        <v>300129</v>
      </c>
      <c r="G16" s="557">
        <v>216106</v>
      </c>
    </row>
    <row r="17" spans="1:7" ht="12.75">
      <c r="A17" s="269" t="s">
        <v>290</v>
      </c>
      <c r="B17" s="556">
        <v>2600</v>
      </c>
      <c r="C17" s="556">
        <v>2334</v>
      </c>
      <c r="D17" s="556">
        <v>2933</v>
      </c>
      <c r="E17" s="556">
        <v>3927</v>
      </c>
      <c r="F17" s="556">
        <v>5182</v>
      </c>
      <c r="G17" s="557">
        <v>4053</v>
      </c>
    </row>
    <row r="18" spans="1:7" ht="12.75">
      <c r="A18" s="269" t="s">
        <v>291</v>
      </c>
      <c r="B18" s="556">
        <v>20495</v>
      </c>
      <c r="C18" s="556">
        <v>32301</v>
      </c>
      <c r="D18" s="556">
        <v>41293</v>
      </c>
      <c r="E18" s="556">
        <v>47875</v>
      </c>
      <c r="F18" s="556">
        <v>48264</v>
      </c>
      <c r="G18" s="557">
        <v>59465</v>
      </c>
    </row>
    <row r="19" spans="1:7" ht="4.5" customHeight="1" thickBot="1">
      <c r="A19" s="270"/>
      <c r="B19" s="271"/>
      <c r="C19" s="271"/>
      <c r="D19" s="271"/>
      <c r="E19" s="271"/>
      <c r="F19" s="271"/>
      <c r="G19" s="272"/>
    </row>
    <row r="20" spans="1:7" ht="13.5">
      <c r="A20" s="267" t="s">
        <v>307</v>
      </c>
      <c r="B20" s="268"/>
      <c r="C20" s="268"/>
      <c r="D20" s="268"/>
      <c r="E20" s="268"/>
      <c r="F20" s="268"/>
      <c r="G20" s="268"/>
    </row>
    <row r="23" spans="1:7" ht="12.75">
      <c r="A23" s="275" t="s">
        <v>301</v>
      </c>
      <c r="B23" s="276"/>
      <c r="C23" s="276"/>
      <c r="D23" s="276"/>
      <c r="E23" s="276"/>
      <c r="F23" s="276"/>
      <c r="G23" s="276"/>
    </row>
    <row r="24" spans="1:7" ht="7.5" customHeight="1" thickBot="1">
      <c r="A24" s="275"/>
      <c r="B24" s="276"/>
      <c r="C24" s="276"/>
      <c r="D24" s="276"/>
      <c r="E24" s="276"/>
      <c r="F24" s="276"/>
      <c r="G24" s="276"/>
    </row>
    <row r="25" spans="1:7" ht="13.5" thickBot="1">
      <c r="A25" s="277"/>
      <c r="B25" s="586">
        <v>2000</v>
      </c>
      <c r="C25" s="587">
        <v>2001</v>
      </c>
      <c r="D25" s="587">
        <v>2002</v>
      </c>
      <c r="E25" s="587">
        <v>2003</v>
      </c>
      <c r="F25" s="587" t="s">
        <v>244</v>
      </c>
      <c r="G25" s="588" t="s">
        <v>245</v>
      </c>
    </row>
    <row r="26" spans="1:7" ht="13.5" thickBot="1">
      <c r="A26" s="277" t="s">
        <v>246</v>
      </c>
      <c r="B26" s="276"/>
      <c r="C26" s="276"/>
      <c r="D26" s="276"/>
      <c r="E26" s="276"/>
      <c r="F26" s="276"/>
      <c r="G26" s="276"/>
    </row>
    <row r="27" spans="1:7" ht="11.25" customHeight="1">
      <c r="A27" s="278" t="s">
        <v>247</v>
      </c>
      <c r="B27" s="562">
        <v>-99.63122760910699</v>
      </c>
      <c r="C27" s="562">
        <v>-109.99420357645204</v>
      </c>
      <c r="D27" s="562">
        <v>-99.50453923932179</v>
      </c>
      <c r="E27" s="562">
        <v>-223.7468240385307</v>
      </c>
      <c r="F27" s="562">
        <v>-483.7636986643964</v>
      </c>
      <c r="G27" s="563">
        <v>-783.3</v>
      </c>
    </row>
    <row r="28" spans="1:7" ht="11.25" customHeight="1">
      <c r="A28" s="279" t="s">
        <v>248</v>
      </c>
      <c r="B28" s="552">
        <v>-91.56413660313777</v>
      </c>
      <c r="C28" s="552">
        <v>-144.19575764480413</v>
      </c>
      <c r="D28" s="552">
        <v>45.95815879676071</v>
      </c>
      <c r="E28" s="552">
        <v>-87.28049453713359</v>
      </c>
      <c r="F28" s="552">
        <v>-178.35171182543394</v>
      </c>
      <c r="G28" s="553">
        <v>-263</v>
      </c>
    </row>
    <row r="29" spans="1:7" ht="11.25" customHeight="1">
      <c r="A29" s="279" t="s">
        <v>249</v>
      </c>
      <c r="B29" s="552">
        <v>-102.01175910313776</v>
      </c>
      <c r="C29" s="552">
        <v>-111.97045764480414</v>
      </c>
      <c r="D29" s="552">
        <v>-80.33394025085833</v>
      </c>
      <c r="E29" s="552">
        <v>-144.98049453713358</v>
      </c>
      <c r="F29" s="552">
        <v>-243.9254619913802</v>
      </c>
      <c r="G29" s="553">
        <v>-327.6</v>
      </c>
    </row>
    <row r="30" spans="1:7" ht="11.25" customHeight="1">
      <c r="A30" s="279" t="s">
        <v>250</v>
      </c>
      <c r="B30" s="552">
        <v>10.447622500000001</v>
      </c>
      <c r="C30" s="552">
        <v>-32.2253</v>
      </c>
      <c r="D30" s="552">
        <v>126.29209904761905</v>
      </c>
      <c r="E30" s="552">
        <v>57.7</v>
      </c>
      <c r="F30" s="552">
        <v>65.57375016594627</v>
      </c>
      <c r="G30" s="553">
        <v>64.6</v>
      </c>
    </row>
    <row r="31" spans="1:7" ht="11.25" customHeight="1">
      <c r="A31" s="279" t="s">
        <v>251</v>
      </c>
      <c r="B31" s="552">
        <v>75.28859249352152</v>
      </c>
      <c r="C31" s="552">
        <v>132.32691135989478</v>
      </c>
      <c r="D31" s="552">
        <v>101.0206471637074</v>
      </c>
      <c r="E31" s="552">
        <v>137.9400668045185</v>
      </c>
      <c r="F31" s="552">
        <v>108.90617135106623</v>
      </c>
      <c r="G31" s="553">
        <v>111.4</v>
      </c>
    </row>
    <row r="32" spans="1:7" ht="11.25" customHeight="1">
      <c r="A32" s="279" t="s">
        <v>252</v>
      </c>
      <c r="B32" s="552">
        <v>-115.90677171872323</v>
      </c>
      <c r="C32" s="552">
        <v>-121.86304986136139</v>
      </c>
      <c r="D32" s="552">
        <v>47.47426672114631</v>
      </c>
      <c r="E32" s="552">
        <v>-173.0872517711458</v>
      </c>
      <c r="F32" s="552">
        <v>-553.2092391387641</v>
      </c>
      <c r="G32" s="553">
        <v>-934.9</v>
      </c>
    </row>
    <row r="33" spans="1:7" ht="11.25" customHeight="1">
      <c r="A33" s="280" t="s">
        <v>253</v>
      </c>
      <c r="B33" s="552">
        <v>-25.133826558385124</v>
      </c>
      <c r="C33" s="552">
        <v>-77.26688970310042</v>
      </c>
      <c r="D33" s="552">
        <v>-20.98289693566963</v>
      </c>
      <c r="E33" s="552">
        <v>-122.3198333053397</v>
      </c>
      <c r="F33" s="552">
        <v>-108.99071537058524</v>
      </c>
      <c r="G33" s="553">
        <v>-74.59999999999991</v>
      </c>
    </row>
    <row r="34" spans="1:7" ht="11.25" customHeight="1">
      <c r="A34" s="280" t="s">
        <v>254</v>
      </c>
      <c r="B34" s="552">
        <v>25.133826558385188</v>
      </c>
      <c r="C34" s="552">
        <v>77.26688970310042</v>
      </c>
      <c r="D34" s="552">
        <v>20.982896935669594</v>
      </c>
      <c r="E34" s="552">
        <v>122.31983330533967</v>
      </c>
      <c r="F34" s="552">
        <v>108.99071537058525</v>
      </c>
      <c r="G34" s="553">
        <v>74.7</v>
      </c>
    </row>
    <row r="35" spans="1:7" ht="11.25" customHeight="1">
      <c r="A35" s="281" t="s">
        <v>295</v>
      </c>
      <c r="B35" s="552">
        <v>-25.133826558385124</v>
      </c>
      <c r="C35" s="552">
        <v>-77.26688970310042</v>
      </c>
      <c r="D35" s="552">
        <v>-20.98289693566963</v>
      </c>
      <c r="E35" s="552">
        <v>-122.3198333053397</v>
      </c>
      <c r="F35" s="552">
        <v>-108.99071537058524</v>
      </c>
      <c r="G35" s="553">
        <v>-74.59999999999991</v>
      </c>
    </row>
    <row r="36" spans="1:7" ht="12.75" customHeight="1">
      <c r="A36" s="282" t="s">
        <v>299</v>
      </c>
      <c r="B36" s="552">
        <v>-201.64298671224475</v>
      </c>
      <c r="C36" s="552">
        <v>-221.96466122125616</v>
      </c>
      <c r="D36" s="552">
        <v>-179.83847949018013</v>
      </c>
      <c r="E36" s="552">
        <v>-368.7273185756643</v>
      </c>
      <c r="F36" s="552">
        <v>-727.6891606557765</v>
      </c>
      <c r="G36" s="553">
        <v>-1110.9</v>
      </c>
    </row>
    <row r="37" spans="1:7" ht="12.75" customHeight="1">
      <c r="A37" s="282" t="s">
        <v>296</v>
      </c>
      <c r="B37" s="552">
        <v>75.28859249352152</v>
      </c>
      <c r="C37" s="552">
        <v>132.32691135989478</v>
      </c>
      <c r="D37" s="552">
        <v>101.0206471637074</v>
      </c>
      <c r="E37" s="552">
        <v>137.9400668045185</v>
      </c>
      <c r="F37" s="552">
        <v>108.90617135106623</v>
      </c>
      <c r="G37" s="553">
        <v>111.4</v>
      </c>
    </row>
    <row r="38" spans="1:7" ht="12.75" customHeight="1">
      <c r="A38" s="282" t="s">
        <v>297</v>
      </c>
      <c r="B38" s="552">
        <v>-115.90677171872323</v>
      </c>
      <c r="C38" s="552">
        <v>-121.86304986136139</v>
      </c>
      <c r="D38" s="552">
        <v>47.47426672114631</v>
      </c>
      <c r="E38" s="552">
        <v>-173.0872517711458</v>
      </c>
      <c r="F38" s="552">
        <v>-553.2092391387641</v>
      </c>
      <c r="G38" s="553">
        <v>-934.9</v>
      </c>
    </row>
    <row r="39" spans="1:7" ht="12.75" customHeight="1">
      <c r="A39" s="282" t="s">
        <v>298</v>
      </c>
      <c r="B39" s="552">
        <v>-155.79339985508116</v>
      </c>
      <c r="C39" s="552">
        <v>-206.25502612796535</v>
      </c>
      <c r="D39" s="552">
        <v>-23.096402106196066</v>
      </c>
      <c r="E39" s="552">
        <v>-266.0558307985014</v>
      </c>
      <c r="F39" s="552">
        <v>-614.4154104898304</v>
      </c>
      <c r="G39" s="553">
        <v>-1005.6</v>
      </c>
    </row>
    <row r="40" spans="1:7" ht="5.25" customHeight="1">
      <c r="A40" s="283"/>
      <c r="B40" s="564"/>
      <c r="C40" s="564"/>
      <c r="D40" s="564"/>
      <c r="E40" s="564"/>
      <c r="F40" s="564"/>
      <c r="G40" s="565"/>
    </row>
    <row r="41" spans="1:7" ht="14.25" customHeight="1">
      <c r="A41" s="281" t="s">
        <v>255</v>
      </c>
      <c r="B41" s="566">
        <v>239.37</v>
      </c>
      <c r="C41" s="566">
        <v>255.21</v>
      </c>
      <c r="D41" s="566">
        <v>271.52</v>
      </c>
      <c r="E41" s="566">
        <v>263.2</v>
      </c>
      <c r="F41" s="566">
        <v>265.42</v>
      </c>
      <c r="G41" s="443">
        <v>264.8</v>
      </c>
    </row>
    <row r="42" spans="1:7" ht="13.5" customHeight="1">
      <c r="A42" s="281" t="s">
        <v>256</v>
      </c>
      <c r="B42" s="326">
        <v>256837</v>
      </c>
      <c r="C42" s="326">
        <v>285133.34392806486</v>
      </c>
      <c r="D42" s="326">
        <v>311086.5391337386</v>
      </c>
      <c r="E42" s="326">
        <v>336818.2160587639</v>
      </c>
      <c r="F42" s="326">
        <v>395268.02446285833</v>
      </c>
      <c r="G42" s="327">
        <v>490759.48519555805</v>
      </c>
    </row>
    <row r="43" spans="1:7" ht="6.75" customHeight="1">
      <c r="A43" s="284"/>
      <c r="B43" s="567"/>
      <c r="C43" s="567"/>
      <c r="D43" s="567"/>
      <c r="E43" s="567"/>
      <c r="F43" s="567"/>
      <c r="G43" s="568"/>
    </row>
    <row r="44" spans="1:7" ht="13.5" thickBot="1">
      <c r="A44" s="285" t="s">
        <v>257</v>
      </c>
      <c r="B44" s="569"/>
      <c r="C44" s="569"/>
      <c r="D44" s="569"/>
      <c r="E44" s="569"/>
      <c r="F44" s="569"/>
      <c r="G44" s="570"/>
    </row>
    <row r="45" spans="1:7" ht="12.75">
      <c r="A45" s="286" t="s">
        <v>247</v>
      </c>
      <c r="B45" s="571">
        <f aca="true" t="shared" si="2" ref="B45:G45">B27/(B42/B41)</f>
        <v>-0.09285549571437114</v>
      </c>
      <c r="C45" s="571">
        <f t="shared" si="2"/>
        <v>-0.09845085218033427</v>
      </c>
      <c r="D45" s="571">
        <f t="shared" si="2"/>
        <v>-0.08684873530527665</v>
      </c>
      <c r="E45" s="571">
        <f t="shared" si="2"/>
        <v>-0.17484257465655254</v>
      </c>
      <c r="F45" s="571">
        <f t="shared" si="2"/>
        <v>-0.3248442903368961</v>
      </c>
      <c r="G45" s="572">
        <f t="shared" si="2"/>
        <v>-0.4226466247867793</v>
      </c>
    </row>
    <row r="46" spans="1:8" ht="12.75">
      <c r="A46" s="279" t="s">
        <v>248</v>
      </c>
      <c r="B46" s="573">
        <v>-0.08533703235395636</v>
      </c>
      <c r="C46" s="573">
        <v>-0.12906312114031335</v>
      </c>
      <c r="D46" s="573">
        <v>0.04011282298245581</v>
      </c>
      <c r="E46" s="573">
        <v>-0.0682036334939962</v>
      </c>
      <c r="F46" s="573">
        <v>-0.11976205618209536</v>
      </c>
      <c r="G46" s="574">
        <v>-0.1419073947643597</v>
      </c>
      <c r="H46" s="287"/>
    </row>
    <row r="47" spans="1:8" ht="12.75">
      <c r="A47" s="279" t="s">
        <v>249</v>
      </c>
      <c r="B47" s="573">
        <v>-0.09507413175094744</v>
      </c>
      <c r="C47" s="573">
        <v>-0.1002197080911722</v>
      </c>
      <c r="D47" s="573">
        <v>-0.07011641042924002</v>
      </c>
      <c r="E47" s="573">
        <v>-0.11329216872140925</v>
      </c>
      <c r="F47" s="573">
        <v>-0.16379441825513952</v>
      </c>
      <c r="G47" s="574">
        <v>-0.17676373583575758</v>
      </c>
      <c r="H47" s="287"/>
    </row>
    <row r="48" spans="1:8" ht="12.75">
      <c r="A48" s="279" t="s">
        <v>251</v>
      </c>
      <c r="B48" s="573">
        <v>0.07016835730511665</v>
      </c>
      <c r="C48" s="573">
        <v>0.11843985197563824</v>
      </c>
      <c r="D48" s="573">
        <v>0.08817201218114368</v>
      </c>
      <c r="E48" s="573">
        <v>0.10779056432213592</v>
      </c>
      <c r="F48" s="573">
        <v>0.07312981119401467</v>
      </c>
      <c r="G48" s="574">
        <v>0.060108303333648944</v>
      </c>
      <c r="H48" s="287"/>
    </row>
    <row r="49" spans="1:8" s="135" customFormat="1" ht="3.75" customHeight="1">
      <c r="A49" s="288"/>
      <c r="B49" s="575"/>
      <c r="C49" s="575"/>
      <c r="D49" s="575"/>
      <c r="E49" s="575"/>
      <c r="F49" s="575"/>
      <c r="G49" s="576"/>
      <c r="H49" s="201"/>
    </row>
    <row r="50" spans="1:8" ht="12.75">
      <c r="A50" s="289" t="s">
        <v>252</v>
      </c>
      <c r="B50" s="577">
        <v>-0.10802417076321083</v>
      </c>
      <c r="C50" s="578">
        <v>-0.10907412134500939</v>
      </c>
      <c r="D50" s="578">
        <v>0.04143609985832283</v>
      </c>
      <c r="E50" s="578">
        <v>-0.13525564382841282</v>
      </c>
      <c r="F50" s="578">
        <v>-0.3714765353249768</v>
      </c>
      <c r="G50" s="579">
        <v>-0.5044457162174901</v>
      </c>
      <c r="H50" s="287"/>
    </row>
    <row r="51" spans="1:8" ht="12.75">
      <c r="A51" s="289" t="s">
        <v>258</v>
      </c>
      <c r="B51" s="577">
        <v>-0.02342452241414067</v>
      </c>
      <c r="C51" s="578">
        <v>-0.06915810914805937</v>
      </c>
      <c r="D51" s="578">
        <v>-0.01831411989679088</v>
      </c>
      <c r="E51" s="578">
        <v>-0.09558443870015775</v>
      </c>
      <c r="F51" s="578">
        <v>-0.07318658197301008</v>
      </c>
      <c r="G51" s="579">
        <v>-0.040252059503502746</v>
      </c>
      <c r="H51" s="287"/>
    </row>
    <row r="52" spans="1:8" ht="12.75">
      <c r="A52" s="289" t="s">
        <v>259</v>
      </c>
      <c r="B52" s="577">
        <v>0.02342452241414073</v>
      </c>
      <c r="C52" s="578">
        <v>0.06915810914805937</v>
      </c>
      <c r="D52" s="578">
        <v>0.01831411989679085</v>
      </c>
      <c r="E52" s="578">
        <v>0.09558443870015772</v>
      </c>
      <c r="F52" s="578">
        <v>0.07318658197301009</v>
      </c>
      <c r="G52" s="579">
        <v>0.04030601668782384</v>
      </c>
      <c r="H52" s="287"/>
    </row>
    <row r="53" spans="1:8" ht="12.75">
      <c r="A53" s="290" t="s">
        <v>260</v>
      </c>
      <c r="B53" s="577">
        <v>-0.18792962746531858</v>
      </c>
      <c r="C53" s="578">
        <v>-0.19867056027150645</v>
      </c>
      <c r="D53" s="578">
        <v>-0.15696514573451667</v>
      </c>
      <c r="E53" s="578">
        <v>-0.2881347433779618</v>
      </c>
      <c r="F53" s="578">
        <v>-0.48863870859203556</v>
      </c>
      <c r="G53" s="579">
        <v>-0.5994103606225369</v>
      </c>
      <c r="H53" s="287"/>
    </row>
    <row r="54" spans="1:8" ht="12.75">
      <c r="A54" s="290" t="s">
        <v>261</v>
      </c>
      <c r="B54" s="577">
        <v>0.07016835730511665</v>
      </c>
      <c r="C54" s="578">
        <v>0.11843985197563824</v>
      </c>
      <c r="D54" s="578">
        <v>0.08817201218114368</v>
      </c>
      <c r="E54" s="578">
        <v>0.10779056432213592</v>
      </c>
      <c r="F54" s="578">
        <v>0.07312981119401467</v>
      </c>
      <c r="G54" s="579">
        <v>0.060108303333648944</v>
      </c>
      <c r="H54" s="287"/>
    </row>
    <row r="55" spans="1:8" ht="12.75">
      <c r="A55" s="290" t="s">
        <v>262</v>
      </c>
      <c r="B55" s="577">
        <v>-0.10802417076321083</v>
      </c>
      <c r="C55" s="578">
        <v>-0.10907412134500939</v>
      </c>
      <c r="D55" s="578">
        <v>0.04143609985832283</v>
      </c>
      <c r="E55" s="578">
        <v>-0.13525564382841282</v>
      </c>
      <c r="F55" s="578">
        <v>-0.3714765353249768</v>
      </c>
      <c r="G55" s="579">
        <v>-0.5044457162174901</v>
      </c>
      <c r="H55" s="287"/>
    </row>
    <row r="56" spans="1:8" ht="12.75">
      <c r="A56" s="290" t="s">
        <v>263</v>
      </c>
      <c r="B56" s="577">
        <v>-0.14519818454237815</v>
      </c>
      <c r="C56" s="578">
        <v>-0.18460957421871346</v>
      </c>
      <c r="D56" s="578">
        <v>-0.020158812134196343</v>
      </c>
      <c r="E56" s="578">
        <v>-0.20790411957394936</v>
      </c>
      <c r="F56" s="578">
        <v>-0.4125760956096123</v>
      </c>
      <c r="G56" s="579">
        <v>-0.542593445532472</v>
      </c>
      <c r="H56" s="287"/>
    </row>
    <row r="57" spans="1:8" ht="3.75" customHeight="1">
      <c r="A57" s="291"/>
      <c r="B57" s="580"/>
      <c r="C57" s="580"/>
      <c r="D57" s="580"/>
      <c r="E57" s="580"/>
      <c r="F57" s="580"/>
      <c r="G57" s="581"/>
      <c r="H57" s="287"/>
    </row>
    <row r="58" spans="1:7" s="135" customFormat="1" ht="12" customHeight="1">
      <c r="A58" s="292" t="s">
        <v>264</v>
      </c>
      <c r="B58" s="582"/>
      <c r="C58" s="582"/>
      <c r="D58" s="582"/>
      <c r="E58" s="582"/>
      <c r="F58" s="582"/>
      <c r="G58" s="583"/>
    </row>
    <row r="59" spans="1:7" ht="12.75">
      <c r="A59" s="282" t="s">
        <v>300</v>
      </c>
      <c r="B59" s="584">
        <v>239.37</v>
      </c>
      <c r="C59" s="566">
        <v>255.21</v>
      </c>
      <c r="D59" s="566">
        <v>271.52</v>
      </c>
      <c r="E59" s="566">
        <v>263.2</v>
      </c>
      <c r="F59" s="566">
        <v>265.42</v>
      </c>
      <c r="G59" s="443">
        <v>264.8</v>
      </c>
    </row>
    <row r="60" spans="1:7" ht="12.75">
      <c r="A60" s="282" t="s">
        <v>256</v>
      </c>
      <c r="B60" s="585">
        <v>256837</v>
      </c>
      <c r="C60" s="326">
        <v>285133.34392806486</v>
      </c>
      <c r="D60" s="326">
        <v>311086.5391337386</v>
      </c>
      <c r="E60" s="326">
        <v>336818.2160587639</v>
      </c>
      <c r="F60" s="326">
        <v>395268.02446285833</v>
      </c>
      <c r="G60" s="327">
        <v>490759.48519555805</v>
      </c>
    </row>
    <row r="61" spans="1:7" ht="6" customHeight="1" thickBot="1">
      <c r="A61" s="352"/>
      <c r="B61" s="353"/>
      <c r="C61" s="353"/>
      <c r="D61" s="353"/>
      <c r="E61" s="353"/>
      <c r="F61" s="353"/>
      <c r="G61" s="354"/>
    </row>
    <row r="62" spans="1:7" ht="6" customHeight="1">
      <c r="A62" s="32"/>
      <c r="B62" s="14"/>
      <c r="C62" s="14"/>
      <c r="D62" s="14"/>
      <c r="E62" s="14"/>
      <c r="F62" s="14"/>
      <c r="G62" s="14"/>
    </row>
    <row r="63" ht="13.5">
      <c r="A63" s="18" t="s">
        <v>308</v>
      </c>
    </row>
    <row r="64" spans="3:5" ht="12" customHeight="1">
      <c r="C64" s="13"/>
      <c r="E64" s="19" t="s">
        <v>265</v>
      </c>
    </row>
  </sheetData>
  <printOptions/>
  <pageMargins left="0.7874015748031497" right="0.7874015748031497" top="0.7874015748031497" bottom="0.7874015748031497" header="0.5118110236220472" footer="0.5118110236220472"/>
  <pageSetup firstPageNumber="42" useFirstPageNumber="1" fitToHeight="1" fitToWidth="1" horizontalDpi="600" verticalDpi="600" orientation="portrait" paperSize="119" scale="87" r:id="rId1"/>
  <headerFooter alignWithMargins="0">
    <oddHeader xml:space="preserve">&amp;R&amp;"Times New Roman,Gras italique"Office National de la Statistique – DSECN  </oddHeader>
    <oddFooter>&amp;L&amp;"Times New Roman,Gras italique"Note sur le commerce extérieur de Mauritanie en 2005&amp;R&amp;"Times New Roman,Gras italique"&amp;P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0"/>
  <sheetViews>
    <sheetView workbookViewId="0" topLeftCell="B1">
      <selection activeCell="B2" sqref="B2"/>
    </sheetView>
  </sheetViews>
  <sheetFormatPr defaultColWidth="11.421875" defaultRowHeight="12.75"/>
  <cols>
    <col min="1" max="1" width="3.28125" style="13" customWidth="1"/>
    <col min="2" max="2" width="15.28125" style="13" customWidth="1"/>
    <col min="3" max="8" width="10.7109375" style="13" customWidth="1"/>
    <col min="9" max="9" width="11.421875" style="13" customWidth="1"/>
    <col min="10" max="10" width="14.28125" style="13" customWidth="1"/>
    <col min="11" max="16384" width="11.421875" style="13" customWidth="1"/>
  </cols>
  <sheetData>
    <row r="1" ht="12.75">
      <c r="B1" s="18" t="s">
        <v>323</v>
      </c>
    </row>
    <row r="2" spans="3:8" ht="12.75" customHeight="1" thickBot="1">
      <c r="C2" s="18"/>
      <c r="E2" s="133"/>
      <c r="F2" s="133"/>
      <c r="G2" s="133"/>
      <c r="H2" s="133"/>
    </row>
    <row r="3" spans="2:8" ht="13.5" thickBot="1">
      <c r="B3" s="18"/>
      <c r="C3" s="107">
        <v>2000</v>
      </c>
      <c r="D3" s="37">
        <v>2001</v>
      </c>
      <c r="E3" s="108">
        <v>2002</v>
      </c>
      <c r="F3" s="43">
        <v>2003</v>
      </c>
      <c r="G3" s="44">
        <v>2004</v>
      </c>
      <c r="H3" s="45">
        <v>2005</v>
      </c>
    </row>
    <row r="4" spans="2:8" ht="15.75" customHeight="1" thickBot="1">
      <c r="B4" s="135" t="s">
        <v>184</v>
      </c>
      <c r="C4" s="109"/>
      <c r="D4" s="109"/>
      <c r="E4" s="38"/>
      <c r="F4" s="110"/>
      <c r="G4" s="110"/>
      <c r="H4" s="110"/>
    </row>
    <row r="5" spans="2:8" ht="12.75">
      <c r="B5" s="112" t="s">
        <v>303</v>
      </c>
      <c r="C5" s="322">
        <f aca="true" t="shared" si="0" ref="C5:H5">SUM(C6+C17+C18+C23+C28+C37)</f>
        <v>81881.327478</v>
      </c>
      <c r="D5" s="322">
        <f t="shared" si="0"/>
        <v>88661.561374</v>
      </c>
      <c r="E5" s="322">
        <f t="shared" si="0"/>
        <v>86950.461261</v>
      </c>
      <c r="F5" s="322">
        <f t="shared" si="0"/>
        <v>84370.23846</v>
      </c>
      <c r="G5" s="322">
        <f t="shared" si="0"/>
        <v>111934.54207800001</v>
      </c>
      <c r="H5" s="323">
        <f t="shared" si="0"/>
        <v>147717.19541699998</v>
      </c>
    </row>
    <row r="6" spans="2:10" ht="12" customHeight="1">
      <c r="B6" s="132" t="s">
        <v>123</v>
      </c>
      <c r="C6" s="324">
        <f aca="true" t="shared" si="1" ref="C6:H6">SUM(C7:C16)</f>
        <v>58005.845913000005</v>
      </c>
      <c r="D6" s="324">
        <f t="shared" si="1"/>
        <v>70963.582175</v>
      </c>
      <c r="E6" s="324">
        <f t="shared" si="1"/>
        <v>70823.183626</v>
      </c>
      <c r="F6" s="324">
        <f t="shared" si="1"/>
        <v>64568.96148699999</v>
      </c>
      <c r="G6" s="324">
        <f t="shared" si="1"/>
        <v>77020.74795100001</v>
      </c>
      <c r="H6" s="325">
        <f t="shared" si="1"/>
        <v>115049.708374</v>
      </c>
      <c r="J6" s="236"/>
    </row>
    <row r="7" spans="2:10" ht="12" customHeight="1">
      <c r="B7" s="39" t="s">
        <v>193</v>
      </c>
      <c r="C7" s="326">
        <v>1028.508051</v>
      </c>
      <c r="D7" s="326">
        <v>1850.467999</v>
      </c>
      <c r="E7" s="326">
        <v>2.349734</v>
      </c>
      <c r="F7" s="326">
        <v>114.220434</v>
      </c>
      <c r="G7" s="326">
        <v>1841.642999</v>
      </c>
      <c r="H7" s="327">
        <v>2795.110227</v>
      </c>
      <c r="J7" s="236"/>
    </row>
    <row r="8" spans="2:10" ht="12" customHeight="1">
      <c r="B8" s="39" t="s">
        <v>118</v>
      </c>
      <c r="C8" s="326">
        <v>18179.498751</v>
      </c>
      <c r="D8" s="326">
        <v>17005.091977</v>
      </c>
      <c r="E8" s="326">
        <v>15547.160054</v>
      </c>
      <c r="F8" s="326">
        <v>14178.332042</v>
      </c>
      <c r="G8" s="326">
        <v>19275.079985</v>
      </c>
      <c r="H8" s="327">
        <v>25885.59559</v>
      </c>
      <c r="J8" s="236"/>
    </row>
    <row r="9" spans="2:10" ht="12" customHeight="1">
      <c r="B9" s="39" t="s">
        <v>121</v>
      </c>
      <c r="C9" s="326">
        <v>10305.25445</v>
      </c>
      <c r="D9" s="326">
        <v>10838.505061</v>
      </c>
      <c r="E9" s="326">
        <v>14159.043774</v>
      </c>
      <c r="F9" s="326">
        <v>12341.967492</v>
      </c>
      <c r="G9" s="326">
        <v>12496.961243</v>
      </c>
      <c r="H9" s="327">
        <v>20315.433816</v>
      </c>
      <c r="J9" s="236"/>
    </row>
    <row r="10" spans="2:10" ht="12" customHeight="1">
      <c r="B10" s="39" t="s">
        <v>122</v>
      </c>
      <c r="C10" s="326">
        <v>3098.686327</v>
      </c>
      <c r="D10" s="326">
        <v>6516.342056</v>
      </c>
      <c r="E10" s="326">
        <v>7740.042037</v>
      </c>
      <c r="F10" s="326">
        <v>10015.976074</v>
      </c>
      <c r="G10" s="326">
        <v>13494.231349</v>
      </c>
      <c r="H10" s="327">
        <v>21521.77061</v>
      </c>
      <c r="J10" s="236"/>
    </row>
    <row r="11" spans="2:10" ht="12" customHeight="1">
      <c r="B11" s="39" t="s">
        <v>113</v>
      </c>
      <c r="C11" s="326">
        <v>11018.009904</v>
      </c>
      <c r="D11" s="326">
        <v>13781.198218</v>
      </c>
      <c r="E11" s="326">
        <v>12645.13568</v>
      </c>
      <c r="F11" s="326">
        <v>12336.1142</v>
      </c>
      <c r="G11" s="326">
        <v>14909.598677</v>
      </c>
      <c r="H11" s="327">
        <v>15811.740148</v>
      </c>
      <c r="J11" s="236"/>
    </row>
    <row r="12" spans="2:8" ht="12" customHeight="1">
      <c r="B12" s="39" t="s">
        <v>120</v>
      </c>
      <c r="C12" s="326">
        <v>284.405098</v>
      </c>
      <c r="D12" s="326">
        <v>66.174956</v>
      </c>
      <c r="E12" s="326">
        <v>245.537621</v>
      </c>
      <c r="F12" s="326">
        <v>173.387957</v>
      </c>
      <c r="G12" s="326">
        <v>719.581434</v>
      </c>
      <c r="H12" s="327">
        <v>211.427471</v>
      </c>
    </row>
    <row r="13" spans="2:10" ht="12" customHeight="1">
      <c r="B13" s="39" t="s">
        <v>115</v>
      </c>
      <c r="C13" s="326">
        <v>10328.066661</v>
      </c>
      <c r="D13" s="326">
        <v>15574.928848</v>
      </c>
      <c r="E13" s="326">
        <v>16826.347042</v>
      </c>
      <c r="F13" s="326">
        <v>12951.840353</v>
      </c>
      <c r="G13" s="326">
        <v>11534.375481</v>
      </c>
      <c r="H13" s="327">
        <v>24047.964575</v>
      </c>
      <c r="J13" s="236"/>
    </row>
    <row r="14" spans="2:10" ht="12" customHeight="1">
      <c r="B14" s="39" t="s">
        <v>132</v>
      </c>
      <c r="C14" s="326">
        <v>85.407761</v>
      </c>
      <c r="D14" s="326">
        <v>5.283306</v>
      </c>
      <c r="E14" s="326"/>
      <c r="F14" s="326">
        <v>0.58396</v>
      </c>
      <c r="G14" s="326">
        <v>7.046911</v>
      </c>
      <c r="H14" s="327">
        <v>2.7965</v>
      </c>
      <c r="J14" s="236"/>
    </row>
    <row r="15" spans="2:8" ht="12" customHeight="1">
      <c r="B15" s="39" t="s">
        <v>133</v>
      </c>
      <c r="C15" s="326">
        <v>2339.627092</v>
      </c>
      <c r="D15" s="326">
        <v>3118.915232</v>
      </c>
      <c r="E15" s="326">
        <v>2297.893625</v>
      </c>
      <c r="F15" s="326">
        <v>1570.203783</v>
      </c>
      <c r="G15" s="326">
        <v>788.990625</v>
      </c>
      <c r="H15" s="327">
        <v>1942.628775</v>
      </c>
    </row>
    <row r="16" spans="2:8" ht="12" customHeight="1">
      <c r="B16" s="124" t="s">
        <v>67</v>
      </c>
      <c r="C16" s="328">
        <v>1338.381818</v>
      </c>
      <c r="D16" s="328">
        <v>2206.674522</v>
      </c>
      <c r="E16" s="328">
        <v>1359.674059</v>
      </c>
      <c r="F16" s="328">
        <v>886.335192</v>
      </c>
      <c r="G16" s="328">
        <v>1953.239247</v>
      </c>
      <c r="H16" s="329">
        <v>2515.240662</v>
      </c>
    </row>
    <row r="17" spans="2:8" ht="12" customHeight="1">
      <c r="B17" s="130" t="s">
        <v>164</v>
      </c>
      <c r="C17" s="330"/>
      <c r="D17" s="330"/>
      <c r="E17" s="331">
        <v>0.4536</v>
      </c>
      <c r="F17" s="330"/>
      <c r="G17" s="331">
        <v>4.37675</v>
      </c>
      <c r="H17" s="332"/>
    </row>
    <row r="18" spans="2:8" ht="12" customHeight="1">
      <c r="B18" s="131" t="s">
        <v>128</v>
      </c>
      <c r="C18" s="330">
        <f aca="true" t="shared" si="2" ref="C18:H18">SUM(C19:C22)</f>
        <v>334.19708299999996</v>
      </c>
      <c r="D18" s="330">
        <f t="shared" si="2"/>
        <v>149.802922</v>
      </c>
      <c r="E18" s="330">
        <f t="shared" si="2"/>
        <v>63.019329</v>
      </c>
      <c r="F18" s="330">
        <f t="shared" si="2"/>
        <v>149.899611</v>
      </c>
      <c r="G18" s="330">
        <f t="shared" si="2"/>
        <v>51.851108</v>
      </c>
      <c r="H18" s="332">
        <f t="shared" si="2"/>
        <v>12.268848</v>
      </c>
    </row>
    <row r="19" spans="2:8" ht="12" customHeight="1">
      <c r="B19" s="129" t="s">
        <v>129</v>
      </c>
      <c r="C19" s="333">
        <v>20.00017</v>
      </c>
      <c r="D19" s="333">
        <v>59.1384</v>
      </c>
      <c r="E19" s="333">
        <v>20.913489</v>
      </c>
      <c r="F19" s="333">
        <v>7.858258</v>
      </c>
      <c r="G19" s="333">
        <v>48.3784</v>
      </c>
      <c r="H19" s="334">
        <v>7.917</v>
      </c>
    </row>
    <row r="20" spans="2:8" ht="12" customHeight="1">
      <c r="B20" s="39" t="s">
        <v>135</v>
      </c>
      <c r="C20" s="326">
        <v>175.290643</v>
      </c>
      <c r="D20" s="326">
        <v>90.188344</v>
      </c>
      <c r="E20" s="326">
        <v>13.04352</v>
      </c>
      <c r="F20" s="326">
        <v>129.266956</v>
      </c>
      <c r="G20" s="326"/>
      <c r="H20" s="327"/>
    </row>
    <row r="21" spans="2:8" s="18" customFormat="1" ht="12" customHeight="1">
      <c r="B21" s="39" t="s">
        <v>136</v>
      </c>
      <c r="C21" s="326">
        <v>7.421338</v>
      </c>
      <c r="D21" s="326"/>
      <c r="E21" s="326">
        <v>10.16232</v>
      </c>
      <c r="F21" s="326">
        <v>7.211297</v>
      </c>
      <c r="G21" s="326">
        <v>2.137708</v>
      </c>
      <c r="H21" s="327">
        <v>3.732848</v>
      </c>
    </row>
    <row r="22" spans="2:8" ht="12" customHeight="1">
      <c r="B22" s="124" t="s">
        <v>67</v>
      </c>
      <c r="C22" s="328">
        <v>131.484932</v>
      </c>
      <c r="D22" s="328">
        <v>0.476178</v>
      </c>
      <c r="E22" s="328">
        <v>18.9</v>
      </c>
      <c r="F22" s="328">
        <v>5.5631</v>
      </c>
      <c r="G22" s="328">
        <v>1.335</v>
      </c>
      <c r="H22" s="329">
        <v>0.619</v>
      </c>
    </row>
    <row r="23" spans="2:8" ht="12" customHeight="1">
      <c r="B23" s="127" t="s">
        <v>124</v>
      </c>
      <c r="C23" s="324">
        <f aca="true" t="shared" si="3" ref="C23:H23">SUM(C24:C27)</f>
        <v>11467.006636</v>
      </c>
      <c r="D23" s="324">
        <f t="shared" si="3"/>
        <v>10312.481489</v>
      </c>
      <c r="E23" s="324">
        <f t="shared" si="3"/>
        <v>10647.916809</v>
      </c>
      <c r="F23" s="324">
        <f t="shared" si="3"/>
        <v>12456.321876</v>
      </c>
      <c r="G23" s="324">
        <f t="shared" si="3"/>
        <v>27093.087383</v>
      </c>
      <c r="H23" s="325">
        <f t="shared" si="3"/>
        <v>23507.807290999997</v>
      </c>
    </row>
    <row r="24" spans="2:8" ht="12" customHeight="1">
      <c r="B24" s="39" t="s">
        <v>116</v>
      </c>
      <c r="C24" s="326">
        <v>549.419815</v>
      </c>
      <c r="D24" s="326">
        <v>381.175767</v>
      </c>
      <c r="E24" s="326">
        <v>530.178841</v>
      </c>
      <c r="F24" s="326">
        <v>1541.317902</v>
      </c>
      <c r="G24" s="326">
        <v>2840.757814</v>
      </c>
      <c r="H24" s="327">
        <v>2171.510893</v>
      </c>
    </row>
    <row r="25" spans="2:10" ht="12" customHeight="1">
      <c r="B25" s="39" t="s">
        <v>114</v>
      </c>
      <c r="C25" s="326">
        <v>8671.628682</v>
      </c>
      <c r="D25" s="326">
        <v>7942.460997</v>
      </c>
      <c r="E25" s="326">
        <v>8492.202161</v>
      </c>
      <c r="F25" s="326">
        <v>9948.539485</v>
      </c>
      <c r="G25" s="326">
        <v>23443.139213</v>
      </c>
      <c r="H25" s="327">
        <v>20364.265589</v>
      </c>
      <c r="J25" s="236"/>
    </row>
    <row r="26" spans="2:8" ht="12" customHeight="1">
      <c r="B26" s="39" t="s">
        <v>194</v>
      </c>
      <c r="C26" s="326">
        <v>12.786673</v>
      </c>
      <c r="D26" s="326">
        <v>10.66102</v>
      </c>
      <c r="E26" s="326">
        <v>169.240786</v>
      </c>
      <c r="F26" s="326">
        <v>47.551344</v>
      </c>
      <c r="G26" s="326">
        <v>213.571522</v>
      </c>
      <c r="H26" s="327">
        <v>15.29781</v>
      </c>
    </row>
    <row r="27" spans="2:8" ht="12" customHeight="1">
      <c r="B27" s="128" t="s">
        <v>67</v>
      </c>
      <c r="C27" s="335">
        <v>2233.171466</v>
      </c>
      <c r="D27" s="335">
        <v>1978.183705</v>
      </c>
      <c r="E27" s="335">
        <v>1456.295021</v>
      </c>
      <c r="F27" s="335">
        <v>918.913145</v>
      </c>
      <c r="G27" s="335">
        <v>595.618834</v>
      </c>
      <c r="H27" s="336">
        <v>956.732999</v>
      </c>
    </row>
    <row r="28" spans="2:8" ht="12" customHeight="1">
      <c r="B28" s="126" t="s">
        <v>125</v>
      </c>
      <c r="C28" s="337">
        <f aca="true" t="shared" si="4" ref="C28:H28">SUM(C29:C36)</f>
        <v>9986.760885</v>
      </c>
      <c r="D28" s="337">
        <f t="shared" si="4"/>
        <v>7066.59842</v>
      </c>
      <c r="E28" s="337">
        <f t="shared" si="4"/>
        <v>5077.651865</v>
      </c>
      <c r="F28" s="337">
        <f t="shared" si="4"/>
        <v>6294.587491</v>
      </c>
      <c r="G28" s="337">
        <f t="shared" si="4"/>
        <v>7325.560084999999</v>
      </c>
      <c r="H28" s="338">
        <f t="shared" si="4"/>
        <v>9128.133772</v>
      </c>
    </row>
    <row r="29" spans="2:8" ht="12" customHeight="1">
      <c r="B29" s="39" t="s">
        <v>139</v>
      </c>
      <c r="C29" s="326">
        <v>74.061542</v>
      </c>
      <c r="D29" s="326">
        <v>170.508111</v>
      </c>
      <c r="E29" s="326">
        <v>164.951302</v>
      </c>
      <c r="F29" s="326">
        <v>13.239142</v>
      </c>
      <c r="G29" s="326">
        <v>74.438956</v>
      </c>
      <c r="H29" s="327">
        <v>5.70961</v>
      </c>
    </row>
    <row r="30" spans="2:8" ht="12" customHeight="1">
      <c r="B30" s="39" t="s">
        <v>137</v>
      </c>
      <c r="C30" s="326">
        <v>304.489843</v>
      </c>
      <c r="D30" s="326">
        <v>14.617251</v>
      </c>
      <c r="E30" s="326">
        <v>3.57</v>
      </c>
      <c r="F30" s="326">
        <v>10.61194</v>
      </c>
      <c r="G30" s="326">
        <v>39.714254</v>
      </c>
      <c r="H30" s="327">
        <v>133.279366</v>
      </c>
    </row>
    <row r="31" spans="2:8" ht="12" customHeight="1">
      <c r="B31" s="39" t="s">
        <v>126</v>
      </c>
      <c r="C31" s="326">
        <v>75.093868</v>
      </c>
      <c r="D31" s="326">
        <v>625.683417</v>
      </c>
      <c r="E31" s="326">
        <v>882.820548</v>
      </c>
      <c r="F31" s="326">
        <v>2025.32065</v>
      </c>
      <c r="G31" s="326">
        <v>3925.878018</v>
      </c>
      <c r="H31" s="327">
        <v>3706.610877</v>
      </c>
    </row>
    <row r="32" spans="2:8" ht="12" customHeight="1">
      <c r="B32" s="17" t="s">
        <v>154</v>
      </c>
      <c r="C32" s="326">
        <v>97.061348</v>
      </c>
      <c r="D32" s="326">
        <v>5.841693</v>
      </c>
      <c r="E32" s="326">
        <v>8.00812</v>
      </c>
      <c r="F32" s="326">
        <v>67.760581</v>
      </c>
      <c r="G32" s="326">
        <v>0</v>
      </c>
      <c r="H32" s="327">
        <v>22.929933</v>
      </c>
    </row>
    <row r="33" spans="2:8" ht="12" customHeight="1">
      <c r="B33" s="39" t="s">
        <v>119</v>
      </c>
      <c r="C33" s="326">
        <v>44.304531</v>
      </c>
      <c r="D33" s="326">
        <v>33.134536</v>
      </c>
      <c r="E33" s="326">
        <v>140.947139</v>
      </c>
      <c r="F33" s="326">
        <v>116.959641</v>
      </c>
      <c r="G33" s="326">
        <v>298.790125</v>
      </c>
      <c r="H33" s="327">
        <v>250.030093</v>
      </c>
    </row>
    <row r="34" spans="2:8" ht="12" customHeight="1">
      <c r="B34" s="39" t="s">
        <v>117</v>
      </c>
      <c r="C34" s="326">
        <v>952.68215</v>
      </c>
      <c r="D34" s="326">
        <v>940.491274</v>
      </c>
      <c r="E34" s="326">
        <v>367.700152</v>
      </c>
      <c r="F34" s="326">
        <v>440.383824</v>
      </c>
      <c r="G34" s="326">
        <v>556.793159</v>
      </c>
      <c r="H34" s="327">
        <v>1335.299394</v>
      </c>
    </row>
    <row r="35" spans="2:8" ht="12" customHeight="1">
      <c r="B35" s="39" t="s">
        <v>144</v>
      </c>
      <c r="C35" s="326">
        <v>6159.496065</v>
      </c>
      <c r="D35" s="326">
        <v>4020.843361</v>
      </c>
      <c r="E35" s="326">
        <v>2455.019657</v>
      </c>
      <c r="F35" s="326">
        <v>2755.138491</v>
      </c>
      <c r="G35" s="326">
        <v>1755.538512</v>
      </c>
      <c r="H35" s="327">
        <v>2584.59176</v>
      </c>
    </row>
    <row r="36" spans="2:8" ht="12" customHeight="1">
      <c r="B36" s="124" t="s">
        <v>67</v>
      </c>
      <c r="C36" s="328">
        <v>2279.571538</v>
      </c>
      <c r="D36" s="328">
        <v>1255.478777</v>
      </c>
      <c r="E36" s="328">
        <v>1054.634947</v>
      </c>
      <c r="F36" s="328">
        <v>865.173222</v>
      </c>
      <c r="G36" s="328">
        <v>674.407061</v>
      </c>
      <c r="H36" s="329">
        <v>1089.682739</v>
      </c>
    </row>
    <row r="37" spans="2:8" ht="13.5" thickBot="1">
      <c r="B37" s="125" t="s">
        <v>207</v>
      </c>
      <c r="C37" s="339">
        <v>2087.516961</v>
      </c>
      <c r="D37" s="339">
        <v>169.096368</v>
      </c>
      <c r="E37" s="339">
        <v>338.236032</v>
      </c>
      <c r="F37" s="339">
        <v>900.467995</v>
      </c>
      <c r="G37" s="339">
        <v>438.918801</v>
      </c>
      <c r="H37" s="340">
        <v>19.277132</v>
      </c>
    </row>
    <row r="38" spans="2:8" ht="6" customHeight="1">
      <c r="B38" s="30"/>
      <c r="C38" s="110"/>
      <c r="D38" s="110"/>
      <c r="E38" s="110"/>
      <c r="F38" s="110"/>
      <c r="G38" s="110"/>
      <c r="H38" s="110"/>
    </row>
    <row r="39" spans="2:8" ht="13.5">
      <c r="B39" s="52" t="s">
        <v>304</v>
      </c>
      <c r="C39"/>
      <c r="D39"/>
      <c r="E39"/>
      <c r="F39"/>
      <c r="G39"/>
      <c r="H39"/>
    </row>
    <row r="40" spans="2:6" ht="12.75">
      <c r="B40" s="317"/>
      <c r="E40" s="134"/>
      <c r="F40" s="134"/>
    </row>
  </sheetData>
  <printOptions/>
  <pageMargins left="0.7874015748031497" right="0.7874015748031497" top="0.7874015748031497" bottom="0.7874015748031497" header="0.5118110236220472" footer="0.5118110236220472"/>
  <pageSetup firstPageNumber="22" useFirstPageNumber="1" fitToHeight="1" fitToWidth="1" horizontalDpi="600" verticalDpi="600" orientation="portrait" paperSize="9" r:id="rId1"/>
  <headerFooter alignWithMargins="0">
    <oddHeader xml:space="preserve">&amp;R&amp;"Times New Roman,Gras italique"Office National de la Statistique – DSECN  </oddHeader>
    <oddFooter>&amp;L&amp;"Times New Roman,Gras italique"Note sur le commerce extérieur de Mauritanie en 2005&amp;R&amp;"Times New Roman,Gras italique"&amp;P</oddFooter>
  </headerFooter>
  <ignoredErrors>
    <ignoredError sqref="C28:H28 E6 G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137"/>
  <sheetViews>
    <sheetView workbookViewId="0" topLeftCell="A1">
      <selection activeCell="A107" sqref="A107"/>
    </sheetView>
  </sheetViews>
  <sheetFormatPr defaultColWidth="11.421875" defaultRowHeight="12.75"/>
  <cols>
    <col min="1" max="1" width="21.8515625" style="13" customWidth="1"/>
    <col min="2" max="7" width="11.7109375" style="19" customWidth="1"/>
    <col min="8" max="16384" width="11.421875" style="13" customWidth="1"/>
  </cols>
  <sheetData>
    <row r="1" ht="12.75">
      <c r="A1" s="18" t="s">
        <v>324</v>
      </c>
    </row>
    <row r="2" ht="10.5" customHeight="1" thickBot="1"/>
    <row r="3" spans="1:7" ht="13.5" customHeight="1" thickBot="1" thickTop="1">
      <c r="A3" s="69"/>
      <c r="B3" s="70">
        <v>2000</v>
      </c>
      <c r="C3" s="50">
        <v>2001</v>
      </c>
      <c r="D3" s="50">
        <v>2002</v>
      </c>
      <c r="E3" s="50">
        <v>2003</v>
      </c>
      <c r="F3" s="50">
        <v>2004</v>
      </c>
      <c r="G3" s="51">
        <v>2005</v>
      </c>
    </row>
    <row r="4" spans="1:7" ht="14.25" customHeight="1" thickBot="1">
      <c r="A4" s="32" t="s">
        <v>184</v>
      </c>
      <c r="B4" s="14"/>
      <c r="C4" s="14"/>
      <c r="D4" s="14"/>
      <c r="E4" s="14"/>
      <c r="F4" s="14"/>
      <c r="G4" s="14"/>
    </row>
    <row r="5" spans="1:10" s="18" customFormat="1" ht="12" customHeight="1">
      <c r="A5" s="46" t="s">
        <v>185</v>
      </c>
      <c r="B5" s="427">
        <f aca="true" t="shared" si="0" ref="B5:G5">B8+B18+B29+B42+B46+B47</f>
        <v>35390.23095299999</v>
      </c>
      <c r="C5" s="427">
        <f t="shared" si="0"/>
        <v>36398.013679</v>
      </c>
      <c r="D5" s="427">
        <f t="shared" si="0"/>
        <v>32925.238989</v>
      </c>
      <c r="E5" s="427">
        <f t="shared" si="0"/>
        <v>35365.898570000005</v>
      </c>
      <c r="F5" s="427">
        <f t="shared" si="0"/>
        <v>44624.494432</v>
      </c>
      <c r="G5" s="428">
        <f t="shared" si="0"/>
        <v>46391.04412400001</v>
      </c>
      <c r="J5" s="250"/>
    </row>
    <row r="6" spans="1:7" s="251" customFormat="1" ht="12" customHeight="1">
      <c r="A6" s="365" t="s">
        <v>186</v>
      </c>
      <c r="B6" s="366" t="s">
        <v>187</v>
      </c>
      <c r="C6" s="453">
        <f>C5/B5-1</f>
        <v>0.028476296957157476</v>
      </c>
      <c r="D6" s="453">
        <f>D5/C5-1</f>
        <v>-0.09541110459012869</v>
      </c>
      <c r="E6" s="453">
        <f>E5/D5-1</f>
        <v>0.07412731557743313</v>
      </c>
      <c r="F6" s="453">
        <f>F5/E5-1</f>
        <v>0.2617944470907301</v>
      </c>
      <c r="G6" s="454">
        <f>G5/F5-1</f>
        <v>0.0395869962110591</v>
      </c>
    </row>
    <row r="7" spans="1:7" ht="5.25" customHeight="1" thickBot="1">
      <c r="A7" s="144"/>
      <c r="B7" s="145"/>
      <c r="C7" s="145"/>
      <c r="D7" s="145"/>
      <c r="E7" s="145"/>
      <c r="F7" s="145"/>
      <c r="G7" s="143"/>
    </row>
    <row r="8" spans="1:10" ht="12.75">
      <c r="A8" s="46" t="s">
        <v>124</v>
      </c>
      <c r="B8" s="427">
        <f aca="true" t="shared" si="1" ref="B8:G8">SUM(B9:B17)</f>
        <v>9955.092529999998</v>
      </c>
      <c r="C8" s="427">
        <f t="shared" si="1"/>
        <v>9074.738860000001</v>
      </c>
      <c r="D8" s="427">
        <f t="shared" si="1"/>
        <v>9313.690925</v>
      </c>
      <c r="E8" s="427">
        <f t="shared" si="1"/>
        <v>10992.381422000002</v>
      </c>
      <c r="F8" s="440">
        <f t="shared" si="1"/>
        <v>24947.023237</v>
      </c>
      <c r="G8" s="441">
        <f t="shared" si="1"/>
        <v>23507.807291</v>
      </c>
      <c r="J8" s="71"/>
    </row>
    <row r="9" spans="1:7" ht="12.75">
      <c r="A9" s="17" t="s">
        <v>114</v>
      </c>
      <c r="B9" s="442">
        <v>8671.628682</v>
      </c>
      <c r="C9" s="442">
        <v>7942.460997</v>
      </c>
      <c r="D9" s="442">
        <v>8492.202161</v>
      </c>
      <c r="E9" s="442">
        <v>9948.539485</v>
      </c>
      <c r="F9" s="442">
        <v>23443.124213</v>
      </c>
      <c r="G9" s="443">
        <v>20364.265589</v>
      </c>
    </row>
    <row r="10" spans="1:7" ht="12.75">
      <c r="A10" s="17" t="s">
        <v>116</v>
      </c>
      <c r="B10" s="442">
        <v>549.419815</v>
      </c>
      <c r="C10" s="442">
        <v>381.175767</v>
      </c>
      <c r="D10" s="442">
        <v>530.178841</v>
      </c>
      <c r="E10" s="442">
        <v>549.147949</v>
      </c>
      <c r="F10" s="442">
        <v>666.963799</v>
      </c>
      <c r="G10" s="443">
        <v>2171.510893</v>
      </c>
    </row>
    <row r="11" spans="1:7" ht="12.75">
      <c r="A11" s="17" t="s">
        <v>155</v>
      </c>
      <c r="B11" s="442">
        <v>20.376916</v>
      </c>
      <c r="C11" s="442">
        <v>18.822569</v>
      </c>
      <c r="D11" s="442">
        <v>20.684388</v>
      </c>
      <c r="E11" s="442">
        <v>28.818321</v>
      </c>
      <c r="F11" s="442">
        <v>110.718871</v>
      </c>
      <c r="G11" s="443">
        <v>128.223881</v>
      </c>
    </row>
    <row r="12" spans="1:7" ht="12.75">
      <c r="A12" s="17" t="s">
        <v>169</v>
      </c>
      <c r="B12" s="442">
        <v>690.835136</v>
      </c>
      <c r="C12" s="442">
        <v>698.032396</v>
      </c>
      <c r="D12" s="442">
        <v>107.915263</v>
      </c>
      <c r="E12" s="442">
        <v>323.284362</v>
      </c>
      <c r="F12" s="442">
        <v>355.83732</v>
      </c>
      <c r="G12" s="443">
        <v>78.654238</v>
      </c>
    </row>
    <row r="13" spans="1:7" ht="12.75">
      <c r="A13" s="17" t="s">
        <v>188</v>
      </c>
      <c r="B13" s="442">
        <v>12.436673</v>
      </c>
      <c r="C13" s="442">
        <v>10.66102</v>
      </c>
      <c r="D13" s="442">
        <v>6.515754</v>
      </c>
      <c r="E13" s="442">
        <v>47.551344</v>
      </c>
      <c r="F13" s="442">
        <v>211.851522</v>
      </c>
      <c r="G13" s="443">
        <v>15.29781</v>
      </c>
    </row>
    <row r="14" spans="1:7" ht="12.75">
      <c r="A14" s="17" t="s">
        <v>156</v>
      </c>
      <c r="B14" s="442">
        <v>5.750414</v>
      </c>
      <c r="C14" s="442">
        <v>1.765611</v>
      </c>
      <c r="D14" s="442">
        <v>0</v>
      </c>
      <c r="E14" s="442">
        <v>29.06838</v>
      </c>
      <c r="F14" s="442">
        <v>32.34375</v>
      </c>
      <c r="G14" s="443">
        <v>5.6225</v>
      </c>
    </row>
    <row r="15" spans="1:7" ht="12.75">
      <c r="A15" s="17" t="s">
        <v>158</v>
      </c>
      <c r="B15" s="442">
        <v>3.208014</v>
      </c>
      <c r="C15" s="442">
        <v>8.25</v>
      </c>
      <c r="D15" s="442">
        <v>22.80946</v>
      </c>
      <c r="E15" s="442">
        <v>0</v>
      </c>
      <c r="F15" s="442">
        <v>13.96811</v>
      </c>
      <c r="G15" s="443">
        <v>4.48</v>
      </c>
    </row>
    <row r="16" spans="1:7" ht="12.75">
      <c r="A16" s="31" t="s">
        <v>157</v>
      </c>
      <c r="B16" s="444"/>
      <c r="C16" s="444">
        <v>13.122</v>
      </c>
      <c r="D16" s="444">
        <v>21.644818</v>
      </c>
      <c r="E16" s="444">
        <v>5.251088</v>
      </c>
      <c r="F16" s="444">
        <v>17.876211</v>
      </c>
      <c r="G16" s="445">
        <v>2.124722</v>
      </c>
    </row>
    <row r="17" spans="1:7" ht="13.5" thickBot="1">
      <c r="A17" s="111" t="s">
        <v>67</v>
      </c>
      <c r="B17" s="446">
        <v>1.43688</v>
      </c>
      <c r="C17" s="446">
        <v>0.4485</v>
      </c>
      <c r="D17" s="446">
        <v>111.74024</v>
      </c>
      <c r="E17" s="446">
        <v>60.720493</v>
      </c>
      <c r="F17" s="446">
        <v>94.339441</v>
      </c>
      <c r="G17" s="447">
        <v>737.627658</v>
      </c>
    </row>
    <row r="18" spans="1:7" s="18" customFormat="1" ht="12.75">
      <c r="A18" s="46" t="s">
        <v>123</v>
      </c>
      <c r="B18" s="427">
        <f aca="true" t="shared" si="2" ref="B18:G18">SUM(B19:B28)</f>
        <v>14661.417363</v>
      </c>
      <c r="C18" s="427">
        <f t="shared" si="2"/>
        <v>20708.229428</v>
      </c>
      <c r="D18" s="427">
        <f t="shared" si="2"/>
        <v>19495.840284</v>
      </c>
      <c r="E18" s="427">
        <f t="shared" si="2"/>
        <v>19963.904035000003</v>
      </c>
      <c r="F18" s="427">
        <f t="shared" si="2"/>
        <v>16310.413833000002</v>
      </c>
      <c r="G18" s="428">
        <f t="shared" si="2"/>
        <v>17448.492365</v>
      </c>
    </row>
    <row r="19" spans="1:7" ht="12.75">
      <c r="A19" s="17" t="s">
        <v>113</v>
      </c>
      <c r="B19" s="442">
        <v>8739.316761</v>
      </c>
      <c r="C19" s="442">
        <v>11256.287577</v>
      </c>
      <c r="D19" s="442">
        <v>9467.542946</v>
      </c>
      <c r="E19" s="442">
        <v>10473.247194</v>
      </c>
      <c r="F19" s="442">
        <v>11718.523926</v>
      </c>
      <c r="G19" s="443">
        <v>12127.066042</v>
      </c>
    </row>
    <row r="20" spans="1:7" ht="12.75">
      <c r="A20" s="17" t="s">
        <v>189</v>
      </c>
      <c r="B20" s="442">
        <v>2339.627092</v>
      </c>
      <c r="C20" s="442">
        <v>3118.915232</v>
      </c>
      <c r="D20" s="442">
        <v>2297.893625</v>
      </c>
      <c r="E20" s="442">
        <v>1570.203783</v>
      </c>
      <c r="F20" s="442">
        <v>788.990625</v>
      </c>
      <c r="G20" s="443">
        <v>1942.628775</v>
      </c>
    </row>
    <row r="21" spans="1:7" ht="12.75">
      <c r="A21" s="17" t="s">
        <v>115</v>
      </c>
      <c r="B21" s="442">
        <v>2476.484236</v>
      </c>
      <c r="C21" s="442">
        <v>5168.79737</v>
      </c>
      <c r="D21" s="442">
        <v>6437.834072</v>
      </c>
      <c r="E21" s="442">
        <v>6883.311604</v>
      </c>
      <c r="F21" s="442">
        <v>1895.527313</v>
      </c>
      <c r="G21" s="443">
        <v>1897.259329</v>
      </c>
    </row>
    <row r="22" spans="1:7" ht="12.75">
      <c r="A22" s="17" t="s">
        <v>118</v>
      </c>
      <c r="B22" s="442">
        <v>677.940941</v>
      </c>
      <c r="C22" s="442">
        <v>866.927898</v>
      </c>
      <c r="D22" s="442">
        <v>844.777382</v>
      </c>
      <c r="E22" s="442">
        <v>681.961112</v>
      </c>
      <c r="F22" s="442">
        <v>891.749169</v>
      </c>
      <c r="G22" s="443">
        <v>1159.300932</v>
      </c>
    </row>
    <row r="23" spans="1:7" ht="12.75">
      <c r="A23" s="17" t="s">
        <v>120</v>
      </c>
      <c r="B23" s="442">
        <v>284.405098</v>
      </c>
      <c r="C23" s="442">
        <v>66.174956</v>
      </c>
      <c r="D23" s="442">
        <v>225.229003</v>
      </c>
      <c r="E23" s="442">
        <v>173.387957</v>
      </c>
      <c r="F23" s="442">
        <v>719.581434</v>
      </c>
      <c r="G23" s="443">
        <v>211.427471</v>
      </c>
    </row>
    <row r="24" spans="1:7" ht="12.75">
      <c r="A24" s="17" t="s">
        <v>177</v>
      </c>
      <c r="B24" s="442">
        <v>59.688908</v>
      </c>
      <c r="C24" s="442">
        <v>51.836198</v>
      </c>
      <c r="D24" s="442">
        <v>39.245383</v>
      </c>
      <c r="E24" s="442">
        <v>34.740953</v>
      </c>
      <c r="F24" s="442">
        <v>29.969104</v>
      </c>
      <c r="G24" s="443">
        <v>66.894138</v>
      </c>
    </row>
    <row r="25" spans="1:7" ht="12.75">
      <c r="A25" s="17" t="s">
        <v>122</v>
      </c>
      <c r="B25" s="442">
        <v>5.019323</v>
      </c>
      <c r="C25" s="442">
        <v>12.790519</v>
      </c>
      <c r="D25" s="442">
        <v>2.090974</v>
      </c>
      <c r="E25" s="442">
        <v>0</v>
      </c>
      <c r="F25" s="442">
        <v>0</v>
      </c>
      <c r="G25" s="443">
        <v>17.047656</v>
      </c>
    </row>
    <row r="26" spans="1:7" ht="12.75">
      <c r="A26" s="17" t="s">
        <v>167</v>
      </c>
      <c r="B26" s="442">
        <v>0</v>
      </c>
      <c r="C26" s="442">
        <v>1.265503</v>
      </c>
      <c r="D26" s="442">
        <v>0.695654</v>
      </c>
      <c r="E26" s="442">
        <v>13.947925</v>
      </c>
      <c r="F26" s="442">
        <v>34.58876</v>
      </c>
      <c r="G26" s="443">
        <v>18.668314</v>
      </c>
    </row>
    <row r="27" spans="1:7" ht="12.75">
      <c r="A27" s="31" t="s">
        <v>176</v>
      </c>
      <c r="B27" s="444">
        <v>51.064063</v>
      </c>
      <c r="C27" s="444">
        <v>158.089295</v>
      </c>
      <c r="D27" s="444">
        <v>10.372744</v>
      </c>
      <c r="E27" s="444">
        <v>13.722511</v>
      </c>
      <c r="F27" s="444">
        <v>16.259259</v>
      </c>
      <c r="G27" s="445">
        <v>1.572</v>
      </c>
    </row>
    <row r="28" spans="1:7" ht="13.5" thickBot="1">
      <c r="A28" s="111" t="s">
        <v>67</v>
      </c>
      <c r="B28" s="446">
        <v>27.870941</v>
      </c>
      <c r="C28" s="446">
        <v>7.14488</v>
      </c>
      <c r="D28" s="446">
        <v>170.158501</v>
      </c>
      <c r="E28" s="446">
        <v>119.380996</v>
      </c>
      <c r="F28" s="446">
        <v>215.224243</v>
      </c>
      <c r="G28" s="447">
        <v>6.627708</v>
      </c>
    </row>
    <row r="29" spans="1:7" ht="12.75">
      <c r="A29" s="112" t="s">
        <v>125</v>
      </c>
      <c r="B29" s="448">
        <f aca="true" t="shared" si="3" ref="B29:G29">SUM(B30:B41)</f>
        <v>9940.586523999997</v>
      </c>
      <c r="C29" s="448">
        <f t="shared" si="3"/>
        <v>6296.146101</v>
      </c>
      <c r="D29" s="448">
        <f t="shared" si="3"/>
        <v>4054.3117169999996</v>
      </c>
      <c r="E29" s="448">
        <f t="shared" si="3"/>
        <v>4258.7273399999995</v>
      </c>
      <c r="F29" s="448">
        <f t="shared" si="3"/>
        <v>3334.7371080000003</v>
      </c>
      <c r="G29" s="441">
        <f t="shared" si="3"/>
        <v>5403.817488000001</v>
      </c>
    </row>
    <row r="30" spans="1:7" ht="12.75">
      <c r="A30" s="31" t="s">
        <v>126</v>
      </c>
      <c r="B30" s="444">
        <v>75.023868</v>
      </c>
      <c r="C30" s="444">
        <v>16.306779</v>
      </c>
      <c r="D30" s="444">
        <v>5.494293</v>
      </c>
      <c r="E30" s="444">
        <v>8.501827</v>
      </c>
      <c r="F30" s="444">
        <v>18.871327</v>
      </c>
      <c r="G30" s="445"/>
    </row>
    <row r="31" spans="1:7" ht="12.75">
      <c r="A31" s="16" t="s">
        <v>139</v>
      </c>
      <c r="B31" s="449">
        <v>3.744416</v>
      </c>
      <c r="C31" s="449">
        <v>10.63693</v>
      </c>
      <c r="D31" s="449">
        <v>9.392336</v>
      </c>
      <c r="E31" s="449">
        <v>8.904142</v>
      </c>
      <c r="F31" s="449">
        <v>69.378956</v>
      </c>
      <c r="G31" s="450">
        <v>5.70961</v>
      </c>
    </row>
    <row r="32" spans="1:7" ht="12.75">
      <c r="A32" s="17" t="s">
        <v>144</v>
      </c>
      <c r="B32" s="449">
        <v>6159.496065</v>
      </c>
      <c r="C32" s="449">
        <v>4020.843361</v>
      </c>
      <c r="D32" s="449">
        <v>2455.019657</v>
      </c>
      <c r="E32" s="449">
        <v>2753.638491</v>
      </c>
      <c r="F32" s="449">
        <v>1755.538512</v>
      </c>
      <c r="G32" s="450">
        <v>2584.59176</v>
      </c>
    </row>
    <row r="33" spans="1:7" ht="12.75">
      <c r="A33" s="17" t="s">
        <v>117</v>
      </c>
      <c r="B33" s="449">
        <v>952.68215</v>
      </c>
      <c r="C33" s="449">
        <v>940.491274</v>
      </c>
      <c r="D33" s="449">
        <v>367.500152</v>
      </c>
      <c r="E33" s="449">
        <v>440.378824</v>
      </c>
      <c r="F33" s="449">
        <v>547.554609</v>
      </c>
      <c r="G33" s="450">
        <v>1335.299394</v>
      </c>
    </row>
    <row r="34" spans="1:7" ht="12.75">
      <c r="A34" s="17" t="s">
        <v>127</v>
      </c>
      <c r="B34" s="449">
        <v>1298.728817</v>
      </c>
      <c r="C34" s="449">
        <v>974.534144</v>
      </c>
      <c r="D34" s="449">
        <v>640.032677</v>
      </c>
      <c r="E34" s="449">
        <v>543.819313</v>
      </c>
      <c r="F34" s="449">
        <v>402.916613</v>
      </c>
      <c r="G34" s="450">
        <v>871.104422</v>
      </c>
    </row>
    <row r="35" spans="1:7" ht="12.75">
      <c r="A35" s="17" t="s">
        <v>119</v>
      </c>
      <c r="B35" s="449">
        <v>42.551816</v>
      </c>
      <c r="C35" s="449">
        <v>33.134536</v>
      </c>
      <c r="D35" s="449">
        <v>140.817139</v>
      </c>
      <c r="E35" s="449">
        <v>114.541493</v>
      </c>
      <c r="F35" s="449">
        <v>273.341395</v>
      </c>
      <c r="G35" s="450">
        <v>233.517869</v>
      </c>
    </row>
    <row r="36" spans="1:7" ht="12.75">
      <c r="A36" s="17" t="s">
        <v>145</v>
      </c>
      <c r="B36" s="449">
        <v>803.622399</v>
      </c>
      <c r="C36" s="449">
        <v>76.551255</v>
      </c>
      <c r="D36" s="449">
        <v>156.165854</v>
      </c>
      <c r="E36" s="449">
        <v>38.752849</v>
      </c>
      <c r="F36" s="449">
        <v>50.70858</v>
      </c>
      <c r="G36" s="450">
        <v>94.288488</v>
      </c>
    </row>
    <row r="37" spans="1:7" ht="12.75">
      <c r="A37" s="17" t="s">
        <v>154</v>
      </c>
      <c r="B37" s="449">
        <v>97.061348</v>
      </c>
      <c r="C37" s="449">
        <v>5.841693</v>
      </c>
      <c r="D37" s="449">
        <v>8.00812</v>
      </c>
      <c r="E37" s="449">
        <v>67.760581</v>
      </c>
      <c r="F37" s="449">
        <v>0</v>
      </c>
      <c r="G37" s="450">
        <v>22.929933</v>
      </c>
    </row>
    <row r="38" spans="1:7" ht="12.75">
      <c r="A38" s="17" t="s">
        <v>150</v>
      </c>
      <c r="B38" s="449">
        <v>16.584259</v>
      </c>
      <c r="C38" s="449">
        <v>32.314928</v>
      </c>
      <c r="D38" s="449">
        <v>16.882174</v>
      </c>
      <c r="E38" s="449">
        <v>71.656615</v>
      </c>
      <c r="F38" s="449">
        <v>9.767999</v>
      </c>
      <c r="G38" s="450">
        <v>13.901573</v>
      </c>
    </row>
    <row r="39" spans="1:7" ht="12.75">
      <c r="A39" s="17" t="s">
        <v>148</v>
      </c>
      <c r="B39" s="449">
        <v>21.774797</v>
      </c>
      <c r="C39" s="449">
        <v>16.832709</v>
      </c>
      <c r="D39" s="449">
        <v>31.140875</v>
      </c>
      <c r="E39" s="449">
        <v>49.55043</v>
      </c>
      <c r="F39" s="449">
        <v>26.798354</v>
      </c>
      <c r="G39" s="450">
        <v>0.862992</v>
      </c>
    </row>
    <row r="40" spans="1:7" ht="12.75">
      <c r="A40" s="17" t="s">
        <v>233</v>
      </c>
      <c r="B40" s="449">
        <v>97.188183</v>
      </c>
      <c r="C40" s="449">
        <v>153.575449</v>
      </c>
      <c r="D40" s="449">
        <v>52.984833</v>
      </c>
      <c r="E40" s="449">
        <v>69.695322</v>
      </c>
      <c r="F40" s="449">
        <v>75.006549</v>
      </c>
      <c r="G40" s="450">
        <v>0.26423</v>
      </c>
    </row>
    <row r="41" spans="1:7" ht="13.5" thickBot="1">
      <c r="A41" s="17" t="s">
        <v>67</v>
      </c>
      <c r="B41" s="449">
        <v>372.128406</v>
      </c>
      <c r="C41" s="449">
        <v>15.083043</v>
      </c>
      <c r="D41" s="449">
        <v>170.873607</v>
      </c>
      <c r="E41" s="449">
        <v>91.527453</v>
      </c>
      <c r="F41" s="449">
        <v>104.854214</v>
      </c>
      <c r="G41" s="450">
        <v>241.347217</v>
      </c>
    </row>
    <row r="42" spans="1:7" ht="12.75">
      <c r="A42" s="46" t="s">
        <v>128</v>
      </c>
      <c r="B42" s="427">
        <f aca="true" t="shared" si="4" ref="B42:G42">SUM(B43:B45)</f>
        <v>306.429463</v>
      </c>
      <c r="C42" s="427">
        <f t="shared" si="4"/>
        <v>149.802922</v>
      </c>
      <c r="D42" s="427">
        <f t="shared" si="4"/>
        <v>42.433529</v>
      </c>
      <c r="E42" s="427">
        <f t="shared" si="4"/>
        <v>150.885773</v>
      </c>
      <c r="F42" s="427">
        <f t="shared" si="4"/>
        <v>25.291108</v>
      </c>
      <c r="G42" s="428">
        <f t="shared" si="4"/>
        <v>11.649848</v>
      </c>
    </row>
    <row r="43" spans="1:7" ht="12.75">
      <c r="A43" s="17" t="s">
        <v>135</v>
      </c>
      <c r="B43" s="442">
        <v>175.290643</v>
      </c>
      <c r="C43" s="442">
        <v>90.188344</v>
      </c>
      <c r="D43" s="442">
        <v>13.04352</v>
      </c>
      <c r="E43" s="442">
        <v>129.266956</v>
      </c>
      <c r="F43" s="442">
        <v>0</v>
      </c>
      <c r="G43" s="443">
        <v>0</v>
      </c>
    </row>
    <row r="44" spans="1:7" ht="12.75">
      <c r="A44" s="17" t="s">
        <v>129</v>
      </c>
      <c r="B44" s="442">
        <v>5.562</v>
      </c>
      <c r="C44" s="442">
        <v>59.1384</v>
      </c>
      <c r="D44" s="442">
        <v>19.227689</v>
      </c>
      <c r="E44" s="442">
        <v>6.7065</v>
      </c>
      <c r="F44" s="442">
        <v>21.8184</v>
      </c>
      <c r="G44" s="443">
        <v>7.917</v>
      </c>
    </row>
    <row r="45" spans="1:7" ht="12.75">
      <c r="A45" s="17" t="s">
        <v>67</v>
      </c>
      <c r="B45" s="442">
        <v>125.57682</v>
      </c>
      <c r="C45" s="442">
        <v>0.476178</v>
      </c>
      <c r="D45" s="442">
        <v>10.16232</v>
      </c>
      <c r="E45" s="442">
        <v>14.912317</v>
      </c>
      <c r="F45" s="442">
        <v>3.472708</v>
      </c>
      <c r="G45" s="443">
        <v>3.732848</v>
      </c>
    </row>
    <row r="46" spans="1:7" ht="12.75">
      <c r="A46" s="252" t="s">
        <v>164</v>
      </c>
      <c r="B46" s="451"/>
      <c r="C46" s="451"/>
      <c r="D46" s="451"/>
      <c r="E46" s="451"/>
      <c r="F46" s="451">
        <v>4.37675</v>
      </c>
      <c r="G46" s="452"/>
    </row>
    <row r="47" spans="1:7" s="18" customFormat="1" ht="12" customHeight="1">
      <c r="A47" s="252" t="s">
        <v>232</v>
      </c>
      <c r="B47" s="451">
        <v>526.705073</v>
      </c>
      <c r="C47" s="451">
        <v>169.096368</v>
      </c>
      <c r="D47" s="451">
        <v>18.962534</v>
      </c>
      <c r="E47" s="451">
        <v>0</v>
      </c>
      <c r="F47" s="451">
        <v>2.652396</v>
      </c>
      <c r="G47" s="452">
        <v>19.277132</v>
      </c>
    </row>
    <row r="48" spans="1:7" ht="2.25" customHeight="1" hidden="1" thickBot="1">
      <c r="A48" s="318"/>
      <c r="B48" s="26"/>
      <c r="C48" s="26"/>
      <c r="D48" s="26"/>
      <c r="E48" s="26"/>
      <c r="F48" s="26"/>
      <c r="G48" s="27"/>
    </row>
    <row r="49" spans="1:7" ht="6.75" customHeight="1" thickBot="1">
      <c r="A49" s="319"/>
      <c r="B49" s="321"/>
      <c r="C49" s="321"/>
      <c r="D49" s="321"/>
      <c r="E49" s="321"/>
      <c r="F49" s="321"/>
      <c r="G49" s="320"/>
    </row>
    <row r="50" ht="6.75" customHeight="1"/>
    <row r="51" ht="13.5">
      <c r="A51" s="18" t="s">
        <v>305</v>
      </c>
    </row>
    <row r="52" ht="6" customHeight="1"/>
    <row r="53" ht="12.75">
      <c r="A53" s="18" t="s">
        <v>325</v>
      </c>
    </row>
    <row r="54" ht="9.75" customHeight="1" thickBot="1">
      <c r="A54" s="18"/>
    </row>
    <row r="55" spans="1:7" ht="15" customHeight="1" thickBot="1" thickTop="1">
      <c r="A55" s="69"/>
      <c r="B55" s="113">
        <v>2000</v>
      </c>
      <c r="C55" s="114">
        <v>2001</v>
      </c>
      <c r="D55" s="114">
        <v>2002</v>
      </c>
      <c r="E55" s="114">
        <v>2003</v>
      </c>
      <c r="F55" s="114">
        <v>2004</v>
      </c>
      <c r="G55" s="115">
        <v>2005</v>
      </c>
    </row>
    <row r="56" spans="1:7" ht="12" customHeight="1" thickBot="1">
      <c r="A56" s="32" t="s">
        <v>101</v>
      </c>
      <c r="B56" s="14"/>
      <c r="C56" s="14"/>
      <c r="D56" s="14"/>
      <c r="E56" s="14"/>
      <c r="F56" s="14"/>
      <c r="G56" s="14"/>
    </row>
    <row r="57" spans="1:7" s="18" customFormat="1" ht="12" customHeight="1">
      <c r="A57" s="46" t="s">
        <v>185</v>
      </c>
      <c r="B57" s="427">
        <f aca="true" t="shared" si="5" ref="B57:G57">B60+B70+B81+B95+B99+B100</f>
        <v>210635.78199999998</v>
      </c>
      <c r="C57" s="427">
        <f t="shared" si="5"/>
        <v>160044.90699999998</v>
      </c>
      <c r="D57" s="427">
        <f t="shared" si="5"/>
        <v>107366.793</v>
      </c>
      <c r="E57" s="427">
        <f t="shared" si="5"/>
        <v>100254.826</v>
      </c>
      <c r="F57" s="427">
        <f t="shared" si="5"/>
        <v>85311.82</v>
      </c>
      <c r="G57" s="428">
        <f t="shared" si="5"/>
        <v>114888.72</v>
      </c>
    </row>
    <row r="58" spans="1:7" s="251" customFormat="1" ht="12" customHeight="1">
      <c r="A58" s="365" t="s">
        <v>186</v>
      </c>
      <c r="B58" s="366" t="s">
        <v>187</v>
      </c>
      <c r="C58" s="429">
        <f>C57/B57-1</f>
        <v>-0.2401817702559198</v>
      </c>
      <c r="D58" s="429">
        <f>D57/C57-1</f>
        <v>-0.3291458315508907</v>
      </c>
      <c r="E58" s="429">
        <f>E57/D57-1</f>
        <v>-0.06623991274471619</v>
      </c>
      <c r="F58" s="429">
        <f>F57/E57-1</f>
        <v>-0.1490502412322774</v>
      </c>
      <c r="G58" s="430">
        <f>G57/F57-1</f>
        <v>0.3466917011030828</v>
      </c>
    </row>
    <row r="59" spans="1:7" ht="5.25" customHeight="1">
      <c r="A59" s="73"/>
      <c r="B59" s="74"/>
      <c r="C59" s="74"/>
      <c r="D59" s="74"/>
      <c r="E59" s="74"/>
      <c r="F59" s="74"/>
      <c r="G59" s="75"/>
    </row>
    <row r="60" spans="1:7" s="18" customFormat="1" ht="12" customHeight="1">
      <c r="A60" s="47" t="s">
        <v>124</v>
      </c>
      <c r="B60" s="455">
        <f aca="true" t="shared" si="6" ref="B60:G60">SUM(B61:B69)</f>
        <v>15205.372</v>
      </c>
      <c r="C60" s="455">
        <f t="shared" si="6"/>
        <v>11294.224</v>
      </c>
      <c r="D60" s="455">
        <f t="shared" si="6"/>
        <v>9702.761999999999</v>
      </c>
      <c r="E60" s="455">
        <f t="shared" si="6"/>
        <v>8880.95</v>
      </c>
      <c r="F60" s="455">
        <f t="shared" si="6"/>
        <v>17667.158</v>
      </c>
      <c r="G60" s="456">
        <f t="shared" si="6"/>
        <v>17396.084000000003</v>
      </c>
    </row>
    <row r="61" spans="1:7" ht="12" customHeight="1">
      <c r="A61" s="17" t="s">
        <v>114</v>
      </c>
      <c r="B61" s="442">
        <v>12690.928</v>
      </c>
      <c r="C61" s="442">
        <v>9218.683</v>
      </c>
      <c r="D61" s="442">
        <v>7313.122</v>
      </c>
      <c r="E61" s="442">
        <v>6718.016</v>
      </c>
      <c r="F61" s="442">
        <v>13582.224</v>
      </c>
      <c r="G61" s="443">
        <v>13090.927</v>
      </c>
    </row>
    <row r="62" spans="1:7" ht="12" customHeight="1">
      <c r="A62" s="17" t="s">
        <v>116</v>
      </c>
      <c r="B62" s="442">
        <v>1200.699</v>
      </c>
      <c r="C62" s="442">
        <v>616.603</v>
      </c>
      <c r="D62" s="442">
        <v>579.851</v>
      </c>
      <c r="E62" s="442">
        <v>728.571</v>
      </c>
      <c r="F62" s="442">
        <v>761.466</v>
      </c>
      <c r="G62" s="443">
        <v>1749.267</v>
      </c>
    </row>
    <row r="63" spans="1:7" ht="12" customHeight="1">
      <c r="A63" s="17" t="s">
        <v>155</v>
      </c>
      <c r="B63" s="442">
        <v>74.88</v>
      </c>
      <c r="C63" s="442">
        <v>64.52</v>
      </c>
      <c r="D63" s="442">
        <v>149.02</v>
      </c>
      <c r="E63" s="442">
        <v>111.929</v>
      </c>
      <c r="F63" s="442">
        <v>1030.46</v>
      </c>
      <c r="G63" s="443">
        <v>720.316</v>
      </c>
    </row>
    <row r="64" spans="1:7" ht="12" customHeight="1">
      <c r="A64" s="17" t="s">
        <v>169</v>
      </c>
      <c r="B64" s="442">
        <v>1181.729</v>
      </c>
      <c r="C64" s="442">
        <v>1294.418</v>
      </c>
      <c r="D64" s="442">
        <v>275.578</v>
      </c>
      <c r="E64" s="442">
        <v>320.698</v>
      </c>
      <c r="F64" s="442">
        <v>563.006</v>
      </c>
      <c r="G64" s="443">
        <v>131.324</v>
      </c>
    </row>
    <row r="65" spans="1:7" ht="12" customHeight="1">
      <c r="A65" s="17" t="s">
        <v>188</v>
      </c>
      <c r="B65" s="442">
        <v>31.691</v>
      </c>
      <c r="C65" s="442">
        <v>36.07</v>
      </c>
      <c r="D65" s="442">
        <v>40.201</v>
      </c>
      <c r="E65" s="442">
        <v>120.966</v>
      </c>
      <c r="F65" s="442">
        <v>327.321</v>
      </c>
      <c r="G65" s="443">
        <v>112.299</v>
      </c>
    </row>
    <row r="66" spans="1:7" ht="12" customHeight="1">
      <c r="A66" s="17" t="s">
        <v>156</v>
      </c>
      <c r="B66" s="442">
        <v>16.876</v>
      </c>
      <c r="C66" s="442">
        <v>4.78</v>
      </c>
      <c r="D66" s="442">
        <v>0</v>
      </c>
      <c r="E66" s="442">
        <v>220.68</v>
      </c>
      <c r="F66" s="442">
        <v>245</v>
      </c>
      <c r="G66" s="443">
        <v>43.25</v>
      </c>
    </row>
    <row r="67" spans="1:7" ht="12" customHeight="1">
      <c r="A67" s="17" t="s">
        <v>158</v>
      </c>
      <c r="B67" s="442">
        <v>6.569</v>
      </c>
      <c r="C67" s="442">
        <v>22</v>
      </c>
      <c r="D67" s="442">
        <v>22.8</v>
      </c>
      <c r="E67" s="442">
        <v>0</v>
      </c>
      <c r="F67" s="442">
        <v>80.66</v>
      </c>
      <c r="G67" s="443">
        <v>34</v>
      </c>
    </row>
    <row r="68" spans="1:7" ht="12" customHeight="1">
      <c r="A68" s="17" t="s">
        <v>157</v>
      </c>
      <c r="B68" s="442">
        <v>0</v>
      </c>
      <c r="C68" s="442">
        <v>36</v>
      </c>
      <c r="D68" s="442">
        <v>66.16</v>
      </c>
      <c r="E68" s="442">
        <v>49.44</v>
      </c>
      <c r="F68" s="442">
        <v>127.62</v>
      </c>
      <c r="G68" s="443">
        <v>10</v>
      </c>
    </row>
    <row r="69" spans="1:7" ht="12" customHeight="1" thickBot="1">
      <c r="A69" s="58" t="s">
        <v>67</v>
      </c>
      <c r="B69" s="457">
        <v>2</v>
      </c>
      <c r="C69" s="457">
        <v>1.15</v>
      </c>
      <c r="D69" s="457">
        <v>1256.03</v>
      </c>
      <c r="E69" s="457">
        <v>610.65</v>
      </c>
      <c r="F69" s="457">
        <v>949.401</v>
      </c>
      <c r="G69" s="458">
        <v>1504.701</v>
      </c>
    </row>
    <row r="70" spans="1:7" s="18" customFormat="1" ht="12" customHeight="1">
      <c r="A70" s="46" t="s">
        <v>123</v>
      </c>
      <c r="B70" s="427">
        <f aca="true" t="shared" si="7" ref="B70:G70">SUM(B71:B80)</f>
        <v>57285.013</v>
      </c>
      <c r="C70" s="427">
        <f t="shared" si="7"/>
        <v>70149.041</v>
      </c>
      <c r="D70" s="427">
        <f t="shared" si="7"/>
        <v>51724.36700000001</v>
      </c>
      <c r="E70" s="427">
        <f t="shared" si="7"/>
        <v>39873.153</v>
      </c>
      <c r="F70" s="427">
        <f t="shared" si="7"/>
        <v>31928.201000000005</v>
      </c>
      <c r="G70" s="428">
        <f t="shared" si="7"/>
        <v>41878.678</v>
      </c>
    </row>
    <row r="71" spans="1:7" ht="12" customHeight="1">
      <c r="A71" s="17" t="s">
        <v>113</v>
      </c>
      <c r="B71" s="442">
        <v>23621.317</v>
      </c>
      <c r="C71" s="442">
        <v>25289.514</v>
      </c>
      <c r="D71" s="442">
        <v>17851.36</v>
      </c>
      <c r="E71" s="442">
        <v>13369.953</v>
      </c>
      <c r="F71" s="442">
        <v>18518.367</v>
      </c>
      <c r="G71" s="443">
        <v>19002.583</v>
      </c>
    </row>
    <row r="72" spans="1:7" ht="12" customHeight="1">
      <c r="A72" s="17" t="s">
        <v>189</v>
      </c>
      <c r="B72" s="442">
        <v>23937.492</v>
      </c>
      <c r="C72" s="442">
        <v>31711.874</v>
      </c>
      <c r="D72" s="442">
        <v>20186.023</v>
      </c>
      <c r="E72" s="442">
        <v>14521.456</v>
      </c>
      <c r="F72" s="442">
        <v>7655.523</v>
      </c>
      <c r="G72" s="443">
        <v>18389.131</v>
      </c>
    </row>
    <row r="73" spans="1:7" ht="12" customHeight="1">
      <c r="A73" s="17" t="s">
        <v>115</v>
      </c>
      <c r="B73" s="442">
        <v>6088.676</v>
      </c>
      <c r="C73" s="442">
        <v>9052.091</v>
      </c>
      <c r="D73" s="442">
        <v>8815.482</v>
      </c>
      <c r="E73" s="442">
        <v>8583.57</v>
      </c>
      <c r="F73" s="442">
        <v>2567.543</v>
      </c>
      <c r="G73" s="443">
        <v>2101.601</v>
      </c>
    </row>
    <row r="74" spans="1:7" ht="12" customHeight="1">
      <c r="A74" s="17" t="s">
        <v>118</v>
      </c>
      <c r="B74" s="442">
        <v>1806.167</v>
      </c>
      <c r="C74" s="442">
        <v>2297.056</v>
      </c>
      <c r="D74" s="442">
        <v>2375.726</v>
      </c>
      <c r="E74" s="442">
        <v>1500.554</v>
      </c>
      <c r="F74" s="442">
        <v>1651.144</v>
      </c>
      <c r="G74" s="443">
        <v>1294.638</v>
      </c>
    </row>
    <row r="75" spans="1:7" ht="12" customHeight="1">
      <c r="A75" s="17" t="s">
        <v>177</v>
      </c>
      <c r="B75" s="442">
        <v>471.34</v>
      </c>
      <c r="C75" s="442">
        <v>498.996</v>
      </c>
      <c r="D75" s="442">
        <v>462.383</v>
      </c>
      <c r="E75" s="442">
        <v>404.509</v>
      </c>
      <c r="F75" s="442">
        <v>390.526</v>
      </c>
      <c r="G75" s="443">
        <v>570.454</v>
      </c>
    </row>
    <row r="76" spans="1:7" ht="12" customHeight="1">
      <c r="A76" s="17" t="s">
        <v>120</v>
      </c>
      <c r="B76" s="442">
        <v>409.247</v>
      </c>
      <c r="C76" s="442">
        <v>158.566</v>
      </c>
      <c r="D76" s="442">
        <v>301.997</v>
      </c>
      <c r="E76" s="442">
        <v>166.633</v>
      </c>
      <c r="F76" s="442">
        <v>452.056</v>
      </c>
      <c r="G76" s="443">
        <v>318.728</v>
      </c>
    </row>
    <row r="77" spans="1:7" ht="12" customHeight="1">
      <c r="A77" s="17" t="s">
        <v>122</v>
      </c>
      <c r="B77" s="442">
        <v>11.008</v>
      </c>
      <c r="C77" s="442">
        <v>22.954</v>
      </c>
      <c r="D77" s="442">
        <v>7.94</v>
      </c>
      <c r="E77" s="442">
        <v>0</v>
      </c>
      <c r="F77" s="442">
        <v>0</v>
      </c>
      <c r="G77" s="443">
        <v>37.89</v>
      </c>
    </row>
    <row r="78" spans="1:7" ht="12" customHeight="1">
      <c r="A78" s="17" t="s">
        <v>167</v>
      </c>
      <c r="B78" s="442">
        <v>0</v>
      </c>
      <c r="C78" s="442">
        <v>16.076</v>
      </c>
      <c r="D78" s="442">
        <v>8</v>
      </c>
      <c r="E78" s="442">
        <v>142.01</v>
      </c>
      <c r="F78" s="442">
        <v>329</v>
      </c>
      <c r="G78" s="443">
        <v>92.268</v>
      </c>
    </row>
    <row r="79" spans="1:7" ht="12" customHeight="1">
      <c r="A79" s="17" t="s">
        <v>176</v>
      </c>
      <c r="B79" s="442">
        <v>612.139</v>
      </c>
      <c r="C79" s="442">
        <v>1063.754</v>
      </c>
      <c r="D79" s="442">
        <v>120</v>
      </c>
      <c r="E79" s="442">
        <v>161.92</v>
      </c>
      <c r="F79" s="442">
        <v>193.932</v>
      </c>
      <c r="G79" s="443">
        <v>20</v>
      </c>
    </row>
    <row r="80" spans="1:7" ht="12" customHeight="1" thickBot="1">
      <c r="A80" s="58" t="s">
        <v>67</v>
      </c>
      <c r="B80" s="457">
        <v>327.627</v>
      </c>
      <c r="C80" s="457">
        <v>38.16</v>
      </c>
      <c r="D80" s="457">
        <v>1595.456</v>
      </c>
      <c r="E80" s="457">
        <v>1022.548</v>
      </c>
      <c r="F80" s="457">
        <v>170.11</v>
      </c>
      <c r="G80" s="458">
        <v>51.385</v>
      </c>
    </row>
    <row r="81" spans="1:7" s="18" customFormat="1" ht="12" customHeight="1">
      <c r="A81" s="76" t="s">
        <v>125</v>
      </c>
      <c r="B81" s="427">
        <f aca="true" t="shared" si="8" ref="B81:G81">SUM(B82:B94)</f>
        <v>131972.51399999997</v>
      </c>
      <c r="C81" s="427">
        <f t="shared" si="8"/>
        <v>76500.705</v>
      </c>
      <c r="D81" s="427">
        <f t="shared" si="8"/>
        <v>45541.826</v>
      </c>
      <c r="E81" s="427">
        <f t="shared" si="8"/>
        <v>49854.08899999999</v>
      </c>
      <c r="F81" s="427">
        <f t="shared" si="8"/>
        <v>35502.746999999996</v>
      </c>
      <c r="G81" s="427">
        <f t="shared" si="8"/>
        <v>55437.855</v>
      </c>
    </row>
    <row r="82" spans="1:7" s="18" customFormat="1" ht="12" customHeight="1">
      <c r="A82" s="17" t="s">
        <v>126</v>
      </c>
      <c r="B82" s="442">
        <v>962.312</v>
      </c>
      <c r="C82" s="442">
        <v>202.683</v>
      </c>
      <c r="D82" s="442">
        <v>25</v>
      </c>
      <c r="E82" s="442">
        <v>71.7</v>
      </c>
      <c r="F82" s="442">
        <v>143.126</v>
      </c>
      <c r="G82" s="443">
        <v>0</v>
      </c>
    </row>
    <row r="83" spans="1:7" ht="12" customHeight="1">
      <c r="A83" s="17" t="s">
        <v>139</v>
      </c>
      <c r="B83" s="442">
        <v>33</v>
      </c>
      <c r="C83" s="442">
        <v>53</v>
      </c>
      <c r="D83" s="442">
        <v>82.293</v>
      </c>
      <c r="E83" s="442">
        <v>65.909</v>
      </c>
      <c r="F83" s="442">
        <v>285.253</v>
      </c>
      <c r="G83" s="443">
        <v>35.298</v>
      </c>
    </row>
    <row r="84" spans="1:7" ht="12" customHeight="1">
      <c r="A84" s="17" t="s">
        <v>145</v>
      </c>
      <c r="B84" s="442">
        <v>9855.219</v>
      </c>
      <c r="C84" s="442">
        <v>941.88</v>
      </c>
      <c r="D84" s="442">
        <v>1814.942</v>
      </c>
      <c r="E84" s="442">
        <v>443.86</v>
      </c>
      <c r="F84" s="442">
        <v>230.821</v>
      </c>
      <c r="G84" s="443">
        <v>1066.78</v>
      </c>
    </row>
    <row r="85" spans="1:7" ht="12" customHeight="1">
      <c r="A85" s="17" t="s">
        <v>119</v>
      </c>
      <c r="B85" s="442">
        <v>663.64</v>
      </c>
      <c r="C85" s="442">
        <v>521.397</v>
      </c>
      <c r="D85" s="442">
        <v>1814.838</v>
      </c>
      <c r="E85" s="442">
        <v>1177.005</v>
      </c>
      <c r="F85" s="442">
        <v>1503.49</v>
      </c>
      <c r="G85" s="443">
        <v>1536.147</v>
      </c>
    </row>
    <row r="86" spans="1:7" ht="12" customHeight="1">
      <c r="A86" s="17" t="s">
        <v>144</v>
      </c>
      <c r="B86" s="442">
        <v>83522.847</v>
      </c>
      <c r="C86" s="442">
        <v>50048.479</v>
      </c>
      <c r="D86" s="442">
        <v>28159.629</v>
      </c>
      <c r="E86" s="442">
        <v>32289.287</v>
      </c>
      <c r="F86" s="442">
        <v>20966.8</v>
      </c>
      <c r="G86" s="443">
        <v>30440.739</v>
      </c>
    </row>
    <row r="87" spans="1:7" ht="12" customHeight="1">
      <c r="A87" s="17" t="s">
        <v>137</v>
      </c>
      <c r="B87" s="442">
        <v>3928.727</v>
      </c>
      <c r="C87" s="442">
        <v>185.31</v>
      </c>
      <c r="D87" s="442">
        <v>0</v>
      </c>
      <c r="E87" s="442">
        <v>21.2</v>
      </c>
      <c r="F87" s="442">
        <v>113.414</v>
      </c>
      <c r="G87" s="443">
        <v>208.232</v>
      </c>
    </row>
    <row r="88" spans="1:7" ht="12" customHeight="1">
      <c r="A88" s="17" t="s">
        <v>127</v>
      </c>
      <c r="B88" s="442">
        <v>16974.912</v>
      </c>
      <c r="C88" s="442">
        <v>10595.563</v>
      </c>
      <c r="D88" s="442">
        <v>7261.449</v>
      </c>
      <c r="E88" s="442">
        <v>6532.841</v>
      </c>
      <c r="F88" s="442">
        <v>4812.927</v>
      </c>
      <c r="G88" s="443">
        <v>10107.259</v>
      </c>
    </row>
    <row r="89" spans="1:7" ht="12" customHeight="1">
      <c r="A89" s="17" t="s">
        <v>154</v>
      </c>
      <c r="B89" s="442">
        <v>1246.329</v>
      </c>
      <c r="C89" s="442">
        <v>51</v>
      </c>
      <c r="D89" s="442">
        <v>75.48</v>
      </c>
      <c r="E89" s="442">
        <v>806.59</v>
      </c>
      <c r="F89" s="442">
        <v>0</v>
      </c>
      <c r="G89" s="443">
        <v>151.857</v>
      </c>
    </row>
    <row r="90" spans="1:7" ht="12" customHeight="1">
      <c r="A90" s="17" t="s">
        <v>117</v>
      </c>
      <c r="B90" s="442">
        <v>12574.097</v>
      </c>
      <c r="C90" s="442">
        <v>11598.893</v>
      </c>
      <c r="D90" s="442">
        <v>3485.222</v>
      </c>
      <c r="E90" s="442">
        <v>4763.056</v>
      </c>
      <c r="F90" s="442">
        <v>5476.325</v>
      </c>
      <c r="G90" s="443">
        <v>10467.907</v>
      </c>
    </row>
    <row r="91" spans="1:7" ht="12" customHeight="1">
      <c r="A91" s="17" t="s">
        <v>148</v>
      </c>
      <c r="B91" s="442">
        <v>260.176</v>
      </c>
      <c r="C91" s="442">
        <v>207.99</v>
      </c>
      <c r="D91" s="442">
        <v>344.412</v>
      </c>
      <c r="E91" s="442">
        <v>578.22</v>
      </c>
      <c r="F91" s="442">
        <v>245.5</v>
      </c>
      <c r="G91" s="443">
        <v>7.32</v>
      </c>
    </row>
    <row r="92" spans="1:7" ht="12" customHeight="1">
      <c r="A92" s="17" t="s">
        <v>233</v>
      </c>
      <c r="B92" s="442">
        <v>1283.167</v>
      </c>
      <c r="C92" s="442">
        <v>1793.37</v>
      </c>
      <c r="D92" s="442">
        <v>554.48</v>
      </c>
      <c r="E92" s="442">
        <v>1198.48</v>
      </c>
      <c r="F92" s="442">
        <v>880.12</v>
      </c>
      <c r="G92" s="443">
        <v>2</v>
      </c>
    </row>
    <row r="93" spans="1:7" ht="12" customHeight="1">
      <c r="A93" s="17" t="s">
        <v>150</v>
      </c>
      <c r="B93" s="442">
        <v>218.447</v>
      </c>
      <c r="C93" s="442">
        <v>295.14</v>
      </c>
      <c r="D93" s="442">
        <v>173.335</v>
      </c>
      <c r="E93" s="442">
        <v>940.56</v>
      </c>
      <c r="F93" s="442">
        <v>121.903</v>
      </c>
      <c r="G93" s="443">
        <v>128.987</v>
      </c>
    </row>
    <row r="94" spans="1:7" ht="12" customHeight="1" thickBot="1">
      <c r="A94" s="58" t="s">
        <v>67</v>
      </c>
      <c r="B94" s="457">
        <v>449.641</v>
      </c>
      <c r="C94" s="457">
        <v>6</v>
      </c>
      <c r="D94" s="457">
        <v>1750.746</v>
      </c>
      <c r="E94" s="457">
        <v>965.381</v>
      </c>
      <c r="F94" s="457">
        <v>723.068</v>
      </c>
      <c r="G94" s="458">
        <v>1285.329</v>
      </c>
    </row>
    <row r="95" spans="1:7" s="18" customFormat="1" ht="12" customHeight="1">
      <c r="A95" s="46" t="s">
        <v>128</v>
      </c>
      <c r="B95" s="427">
        <f aca="true" t="shared" si="9" ref="B95:G95">B96+B97+B98</f>
        <v>3819.5860000000002</v>
      </c>
      <c r="C95" s="427">
        <f t="shared" si="9"/>
        <v>1305.8</v>
      </c>
      <c r="D95" s="427">
        <f t="shared" si="9"/>
        <v>270.22200000000004</v>
      </c>
      <c r="E95" s="427">
        <f t="shared" si="9"/>
        <v>1646.634</v>
      </c>
      <c r="F95" s="427">
        <f t="shared" si="9"/>
        <v>201.603</v>
      </c>
      <c r="G95" s="428">
        <f t="shared" si="9"/>
        <v>91.24</v>
      </c>
    </row>
    <row r="96" spans="1:7" ht="12" customHeight="1">
      <c r="A96" s="17" t="s">
        <v>135</v>
      </c>
      <c r="B96" s="442">
        <v>2447.58</v>
      </c>
      <c r="C96" s="442">
        <v>1144.56</v>
      </c>
      <c r="D96" s="442">
        <v>150</v>
      </c>
      <c r="E96" s="442">
        <v>1500.09</v>
      </c>
      <c r="F96" s="442">
        <v>0</v>
      </c>
      <c r="G96" s="443">
        <v>0</v>
      </c>
    </row>
    <row r="97" spans="1:7" ht="12" customHeight="1">
      <c r="A97" s="17" t="s">
        <v>129</v>
      </c>
      <c r="B97" s="442">
        <v>18</v>
      </c>
      <c r="C97" s="442">
        <v>160</v>
      </c>
      <c r="D97" s="442">
        <v>64.802</v>
      </c>
      <c r="E97" s="442">
        <v>51</v>
      </c>
      <c r="F97" s="442">
        <v>165.6</v>
      </c>
      <c r="G97" s="443">
        <v>60.9</v>
      </c>
    </row>
    <row r="98" spans="1:7" ht="12" customHeight="1">
      <c r="A98" s="17" t="s">
        <v>67</v>
      </c>
      <c r="B98" s="442">
        <v>1354.006</v>
      </c>
      <c r="C98" s="442">
        <v>1.24</v>
      </c>
      <c r="D98" s="442">
        <v>55.42</v>
      </c>
      <c r="E98" s="442">
        <v>95.544</v>
      </c>
      <c r="F98" s="442">
        <v>36.003</v>
      </c>
      <c r="G98" s="443">
        <v>30.34</v>
      </c>
    </row>
    <row r="99" spans="1:7" ht="12" customHeight="1">
      <c r="A99" s="253" t="s">
        <v>164</v>
      </c>
      <c r="B99" s="459"/>
      <c r="C99" s="459"/>
      <c r="D99" s="459"/>
      <c r="E99" s="459"/>
      <c r="F99" s="459">
        <v>10.31</v>
      </c>
      <c r="G99" s="460"/>
    </row>
    <row r="100" spans="1:7" s="18" customFormat="1" ht="12" customHeight="1">
      <c r="A100" s="252" t="s">
        <v>232</v>
      </c>
      <c r="B100" s="451">
        <v>2353.297</v>
      </c>
      <c r="C100" s="451">
        <v>795.137</v>
      </c>
      <c r="D100" s="451">
        <v>127.616</v>
      </c>
      <c r="E100" s="451"/>
      <c r="F100" s="451">
        <v>1.801</v>
      </c>
      <c r="G100" s="452">
        <v>84.863</v>
      </c>
    </row>
    <row r="101" spans="1:7" ht="7.5" customHeight="1" thickBot="1">
      <c r="A101" s="77"/>
      <c r="B101" s="431"/>
      <c r="C101" s="431"/>
      <c r="D101" s="431"/>
      <c r="E101" s="431"/>
      <c r="F101" s="431"/>
      <c r="G101" s="188"/>
    </row>
    <row r="102" ht="5.25" customHeight="1"/>
    <row r="103" ht="13.5">
      <c r="A103" s="18" t="s">
        <v>305</v>
      </c>
    </row>
    <row r="104" ht="9.75" customHeight="1"/>
    <row r="105" ht="9.75" customHeight="1"/>
    <row r="106" ht="12.75">
      <c r="A106" s="18" t="s">
        <v>326</v>
      </c>
    </row>
    <row r="107" ht="9" customHeight="1" thickBot="1"/>
    <row r="108" spans="1:9" ht="13.5" thickBot="1">
      <c r="A108" s="18"/>
      <c r="B108" s="43">
        <v>2000</v>
      </c>
      <c r="C108" s="116">
        <v>2001</v>
      </c>
      <c r="D108" s="116">
        <v>2002</v>
      </c>
      <c r="E108" s="116">
        <v>2003</v>
      </c>
      <c r="F108" s="116">
        <v>2004</v>
      </c>
      <c r="G108" s="117">
        <v>2005</v>
      </c>
      <c r="I108" s="63"/>
    </row>
    <row r="109" spans="1:7" ht="13.5" thickBot="1">
      <c r="A109" s="13" t="s">
        <v>99</v>
      </c>
      <c r="E109" s="110"/>
      <c r="F109" s="110"/>
      <c r="G109" s="110"/>
    </row>
    <row r="110" spans="1:7" ht="12" customHeight="1">
      <c r="A110" s="46" t="s">
        <v>109</v>
      </c>
      <c r="B110" s="432">
        <f aca="true" t="shared" si="10" ref="B110:G110">SUM(B111:B117)</f>
        <v>35390.230953</v>
      </c>
      <c r="C110" s="432">
        <f t="shared" si="10"/>
        <v>36398.01367899999</v>
      </c>
      <c r="D110" s="432">
        <f t="shared" si="10"/>
        <v>32925.238989</v>
      </c>
      <c r="E110" s="432">
        <f t="shared" si="10"/>
        <v>35365.89857</v>
      </c>
      <c r="F110" s="432">
        <f t="shared" si="10"/>
        <v>44624.494432</v>
      </c>
      <c r="G110" s="433">
        <f t="shared" si="10"/>
        <v>46391.044124</v>
      </c>
    </row>
    <row r="111" spans="1:7" ht="12" customHeight="1">
      <c r="A111" s="17" t="s">
        <v>110</v>
      </c>
      <c r="B111" s="326">
        <v>16588.117402</v>
      </c>
      <c r="C111" s="326">
        <v>20525.860501</v>
      </c>
      <c r="D111" s="326">
        <v>19788.823892</v>
      </c>
      <c r="E111" s="326">
        <v>24439.681057</v>
      </c>
      <c r="F111" s="326">
        <v>35751.157234</v>
      </c>
      <c r="G111" s="327">
        <v>34834.764001</v>
      </c>
    </row>
    <row r="112" spans="1:7" ht="12" customHeight="1">
      <c r="A112" s="17" t="s">
        <v>111</v>
      </c>
      <c r="B112" s="326">
        <v>12283.78412</v>
      </c>
      <c r="C112" s="326">
        <v>8820.70573</v>
      </c>
      <c r="D112" s="326">
        <v>5995.329734</v>
      </c>
      <c r="E112" s="326">
        <v>5494.473585</v>
      </c>
      <c r="F112" s="326">
        <v>3484.988873</v>
      </c>
      <c r="G112" s="327">
        <v>6525.1236</v>
      </c>
    </row>
    <row r="113" spans="1:7" ht="12" customHeight="1">
      <c r="A113" s="17" t="s">
        <v>112</v>
      </c>
      <c r="B113" s="326">
        <v>4391.236509</v>
      </c>
      <c r="C113" s="326">
        <v>4540.893969</v>
      </c>
      <c r="D113" s="326">
        <v>4738.999208</v>
      </c>
      <c r="E113" s="326">
        <v>3185.009447</v>
      </c>
      <c r="F113" s="326">
        <v>3797.920584</v>
      </c>
      <c r="G113" s="327">
        <v>3276.881669</v>
      </c>
    </row>
    <row r="114" spans="1:7" ht="12" customHeight="1">
      <c r="A114" s="17" t="s">
        <v>206</v>
      </c>
      <c r="B114" s="326">
        <v>811.326575</v>
      </c>
      <c r="C114" s="326">
        <v>1368.944068</v>
      </c>
      <c r="D114" s="326">
        <v>1507.759029</v>
      </c>
      <c r="E114" s="326">
        <v>1329.37033</v>
      </c>
      <c r="F114" s="326">
        <v>954.277036</v>
      </c>
      <c r="G114" s="327">
        <v>1069.706605</v>
      </c>
    </row>
    <row r="115" spans="1:7" ht="12" customHeight="1">
      <c r="A115" s="17" t="s">
        <v>204</v>
      </c>
      <c r="B115" s="326">
        <v>1080.404071</v>
      </c>
      <c r="C115" s="326">
        <v>899.966753</v>
      </c>
      <c r="D115" s="326">
        <v>670.692579</v>
      </c>
      <c r="E115" s="326">
        <v>593.355032</v>
      </c>
      <c r="F115" s="326">
        <v>377.395267</v>
      </c>
      <c r="G115" s="327">
        <v>552.972119</v>
      </c>
    </row>
    <row r="116" spans="1:7" ht="12" customHeight="1">
      <c r="A116" s="17" t="s">
        <v>203</v>
      </c>
      <c r="B116" s="326">
        <v>44.314971</v>
      </c>
      <c r="C116" s="326">
        <v>41.63155</v>
      </c>
      <c r="D116" s="326">
        <v>18.750058</v>
      </c>
      <c r="E116" s="326">
        <v>9.967296</v>
      </c>
      <c r="F116" s="326">
        <v>4.593068</v>
      </c>
      <c r="G116" s="327">
        <v>18.349793</v>
      </c>
    </row>
    <row r="117" spans="1:7" ht="12" customHeight="1" thickBot="1">
      <c r="A117" s="58" t="s">
        <v>67</v>
      </c>
      <c r="B117" s="434">
        <v>191.047305</v>
      </c>
      <c r="C117" s="434">
        <v>200.011108</v>
      </c>
      <c r="D117" s="434">
        <v>204.884489</v>
      </c>
      <c r="E117" s="434">
        <v>314.041823</v>
      </c>
      <c r="F117" s="434">
        <v>254.16237</v>
      </c>
      <c r="G117" s="435">
        <v>113.246337</v>
      </c>
    </row>
    <row r="118" spans="1:7" ht="13.5" thickBot="1">
      <c r="A118" s="13" t="s">
        <v>101</v>
      </c>
      <c r="B118" s="436"/>
      <c r="C118" s="436"/>
      <c r="D118" s="436"/>
      <c r="E118" s="437"/>
      <c r="F118" s="437"/>
      <c r="G118" s="437"/>
    </row>
    <row r="119" spans="1:7" ht="12" customHeight="1">
      <c r="A119" s="46" t="s">
        <v>109</v>
      </c>
      <c r="B119" s="438">
        <f aca="true" t="shared" si="11" ref="B119:G119">SUM(B120:B126)</f>
        <v>210635.782</v>
      </c>
      <c r="C119" s="438">
        <f t="shared" si="11"/>
        <v>160044.907</v>
      </c>
      <c r="D119" s="438">
        <f t="shared" si="11"/>
        <v>107366.79299999999</v>
      </c>
      <c r="E119" s="438">
        <f t="shared" si="11"/>
        <v>100254.826</v>
      </c>
      <c r="F119" s="438">
        <f t="shared" si="11"/>
        <v>85311.81999999998</v>
      </c>
      <c r="G119" s="439">
        <f t="shared" si="11"/>
        <v>114888.72</v>
      </c>
    </row>
    <row r="120" spans="1:7" ht="12" customHeight="1">
      <c r="A120" s="17" t="s">
        <v>110</v>
      </c>
      <c r="B120" s="326">
        <v>26366.892</v>
      </c>
      <c r="C120" s="326">
        <v>30665.652</v>
      </c>
      <c r="D120" s="326">
        <v>20272.715</v>
      </c>
      <c r="E120" s="326">
        <v>18811.109</v>
      </c>
      <c r="F120" s="326">
        <v>25600.514</v>
      </c>
      <c r="G120" s="327">
        <v>27100.422</v>
      </c>
    </row>
    <row r="121" spans="1:7" ht="12" customHeight="1">
      <c r="A121" s="17" t="s">
        <v>111</v>
      </c>
      <c r="B121" s="326">
        <v>155829.806</v>
      </c>
      <c r="C121" s="326">
        <v>101426.075</v>
      </c>
      <c r="D121" s="326">
        <v>61470.379</v>
      </c>
      <c r="E121" s="326">
        <v>58649.317</v>
      </c>
      <c r="F121" s="326">
        <v>36784.925</v>
      </c>
      <c r="G121" s="327">
        <v>64267.785</v>
      </c>
    </row>
    <row r="122" spans="1:7" ht="12" customHeight="1">
      <c r="A122" s="17" t="s">
        <v>112</v>
      </c>
      <c r="B122" s="326">
        <v>15069.529</v>
      </c>
      <c r="C122" s="326">
        <v>16220.056</v>
      </c>
      <c r="D122" s="326">
        <v>17141.484</v>
      </c>
      <c r="E122" s="326">
        <v>14316.218</v>
      </c>
      <c r="F122" s="326">
        <v>17131.666</v>
      </c>
      <c r="G122" s="327">
        <v>15946.111</v>
      </c>
    </row>
    <row r="123" spans="1:7" ht="12" customHeight="1">
      <c r="A123" s="17" t="s">
        <v>206</v>
      </c>
      <c r="B123" s="326">
        <v>781.419</v>
      </c>
      <c r="C123" s="326">
        <v>1644.864</v>
      </c>
      <c r="D123" s="326">
        <v>1285.344</v>
      </c>
      <c r="E123" s="326">
        <v>1417.64</v>
      </c>
      <c r="F123" s="326">
        <v>1040.139</v>
      </c>
      <c r="G123" s="327">
        <v>1212.378</v>
      </c>
    </row>
    <row r="124" spans="1:7" ht="12" customHeight="1">
      <c r="A124" s="17" t="s">
        <v>204</v>
      </c>
      <c r="B124" s="326">
        <v>11447.201</v>
      </c>
      <c r="C124" s="326">
        <v>9013.51</v>
      </c>
      <c r="D124" s="326">
        <v>6188.431</v>
      </c>
      <c r="E124" s="326">
        <v>5625.681</v>
      </c>
      <c r="F124" s="326">
        <v>3603.916</v>
      </c>
      <c r="G124" s="327">
        <v>5539.903</v>
      </c>
    </row>
    <row r="125" spans="1:7" ht="12" customHeight="1">
      <c r="A125" s="17" t="s">
        <v>203</v>
      </c>
      <c r="B125" s="326">
        <v>627.985</v>
      </c>
      <c r="C125" s="326">
        <v>519.385</v>
      </c>
      <c r="D125" s="326">
        <v>238.356</v>
      </c>
      <c r="E125" s="326">
        <v>126.655</v>
      </c>
      <c r="F125" s="326">
        <v>49.025</v>
      </c>
      <c r="G125" s="327">
        <v>240.905</v>
      </c>
    </row>
    <row r="126" spans="1:7" ht="12" customHeight="1" thickBot="1">
      <c r="A126" s="58" t="s">
        <v>67</v>
      </c>
      <c r="B126" s="434">
        <v>512.95</v>
      </c>
      <c r="C126" s="434">
        <v>555.365</v>
      </c>
      <c r="D126" s="434">
        <v>770.084</v>
      </c>
      <c r="E126" s="434">
        <v>1308.206</v>
      </c>
      <c r="F126" s="434">
        <v>1101.635</v>
      </c>
      <c r="G126" s="435">
        <v>581.216</v>
      </c>
    </row>
    <row r="127" spans="1:7" ht="7.5" customHeight="1">
      <c r="A127" s="63"/>
      <c r="B127" s="84"/>
      <c r="C127" s="84"/>
      <c r="D127" s="84"/>
      <c r="E127" s="84"/>
      <c r="F127" s="84"/>
      <c r="G127" s="84"/>
    </row>
    <row r="128" spans="1:7" ht="13.5">
      <c r="A128" s="52" t="s">
        <v>305</v>
      </c>
      <c r="B128" s="34"/>
      <c r="C128" s="34"/>
      <c r="D128" s="34"/>
      <c r="E128" s="34"/>
      <c r="F128" s="14"/>
      <c r="G128" s="14"/>
    </row>
    <row r="129" spans="1:3" ht="12.75">
      <c r="A129" s="36"/>
      <c r="B129" s="189"/>
      <c r="C129" s="189"/>
    </row>
    <row r="130" spans="1:3" ht="12.75">
      <c r="A130" s="36"/>
      <c r="B130" s="189"/>
      <c r="C130" s="189"/>
    </row>
    <row r="131" spans="1:6" ht="12.75">
      <c r="A131" s="36"/>
      <c r="B131" s="118"/>
      <c r="C131" s="34"/>
      <c r="D131" s="14"/>
      <c r="E131" s="14"/>
      <c r="F131" s="119"/>
    </row>
    <row r="132" spans="1:5" ht="12.75">
      <c r="A132" s="36"/>
      <c r="B132" s="34"/>
      <c r="C132" s="34"/>
      <c r="D132" s="14"/>
      <c r="E132" s="14"/>
    </row>
    <row r="133" spans="1:5" ht="12.75">
      <c r="A133" s="36"/>
      <c r="B133" s="34"/>
      <c r="C133" s="34"/>
      <c r="D133" s="14"/>
      <c r="E133" s="14"/>
    </row>
    <row r="134" spans="1:5" ht="12.75">
      <c r="A134" s="36"/>
      <c r="B134" s="34"/>
      <c r="C134" s="34"/>
      <c r="D134" s="14"/>
      <c r="E134" s="14"/>
    </row>
    <row r="135" spans="1:6" ht="12.75">
      <c r="A135" s="36"/>
      <c r="B135" s="34"/>
      <c r="C135" s="34"/>
      <c r="D135" s="14"/>
      <c r="E135" s="14"/>
      <c r="F135" s="119"/>
    </row>
    <row r="136" spans="1:3" ht="12.75">
      <c r="A136" s="36"/>
      <c r="B136" s="189"/>
      <c r="C136" s="189"/>
    </row>
    <row r="137" spans="1:3" ht="12.75">
      <c r="A137" s="36"/>
      <c r="B137" s="189"/>
      <c r="C137" s="189"/>
    </row>
  </sheetData>
  <printOptions/>
  <pageMargins left="0.7874015748031497" right="0.7874015748031497" top="0.7874015748031497" bottom="0.7874015748031497" header="0.5118110236220472" footer="0.5118110236220472"/>
  <pageSetup firstPageNumber="23" useFirstPageNumber="1" horizontalDpi="600" verticalDpi="600" orientation="portrait" paperSize="9" scale="83" r:id="rId1"/>
  <headerFooter alignWithMargins="0">
    <oddHeader xml:space="preserve">&amp;R&amp;"Times New Roman,Gras italique"Office National de la Statistique – DSECN  </oddHeader>
    <oddFooter>&amp;L&amp;"Times New Roman,Gras italique"Note sur le commerce extérieur de Mauritanie en 2005&amp;R&amp;"Times New Roman,Gras italique"&amp;P</oddFooter>
  </headerFooter>
  <rowBreaks count="1" manualBreakCount="1">
    <brk id="5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A30" sqref="A30"/>
    </sheetView>
  </sheetViews>
  <sheetFormatPr defaultColWidth="11.421875" defaultRowHeight="12.75"/>
  <cols>
    <col min="1" max="1" width="21.57421875" style="13" customWidth="1"/>
    <col min="2" max="7" width="10.57421875" style="19" customWidth="1"/>
    <col min="8" max="16384" width="11.421875" style="13" customWidth="1"/>
  </cols>
  <sheetData>
    <row r="1" ht="12.75">
      <c r="A1" s="78" t="s">
        <v>327</v>
      </c>
    </row>
    <row r="2" spans="2:7" s="32" customFormat="1" ht="13.5" thickBot="1">
      <c r="B2" s="621"/>
      <c r="C2" s="621"/>
      <c r="D2" s="79"/>
      <c r="E2" s="14"/>
      <c r="F2" s="621"/>
      <c r="G2" s="621"/>
    </row>
    <row r="3" spans="2:7" ht="14.25" customHeight="1" thickBot="1">
      <c r="B3" s="43">
        <v>2000</v>
      </c>
      <c r="C3" s="44">
        <v>2001</v>
      </c>
      <c r="D3" s="44">
        <v>2002</v>
      </c>
      <c r="E3" s="44">
        <v>2003</v>
      </c>
      <c r="F3" s="44">
        <v>2004</v>
      </c>
      <c r="G3" s="45">
        <v>2005</v>
      </c>
    </row>
    <row r="4" ht="12.75" customHeight="1" thickBot="1">
      <c r="A4" s="13" t="s">
        <v>190</v>
      </c>
    </row>
    <row r="5" spans="1:7" s="18" customFormat="1" ht="12.75">
      <c r="A5" s="254" t="s">
        <v>191</v>
      </c>
      <c r="B5" s="394">
        <f aca="true" t="shared" si="0" ref="B5:G5">SUM(B8:B23)</f>
        <v>10067.929856</v>
      </c>
      <c r="C5" s="394">
        <f t="shared" si="0"/>
        <v>11068.652772000001</v>
      </c>
      <c r="D5" s="394">
        <f t="shared" si="0"/>
        <v>10241.71</v>
      </c>
      <c r="E5" s="394">
        <f t="shared" si="0"/>
        <v>9412.290000000003</v>
      </c>
      <c r="F5" s="394">
        <f t="shared" si="0"/>
        <v>10723.919634999998</v>
      </c>
      <c r="G5" s="396">
        <f t="shared" si="0"/>
        <v>10567.596</v>
      </c>
    </row>
    <row r="6" spans="1:7" s="251" customFormat="1" ht="11.25" customHeight="1">
      <c r="A6" s="367" t="s">
        <v>192</v>
      </c>
      <c r="B6" s="368" t="s">
        <v>187</v>
      </c>
      <c r="C6" s="414">
        <f>C5/B5-1</f>
        <v>0.09939708860840124</v>
      </c>
      <c r="D6" s="414">
        <f>D5/C5-1</f>
        <v>-0.0747103363917867</v>
      </c>
      <c r="E6" s="414">
        <f>E5/D5-1</f>
        <v>-0.08098452309233484</v>
      </c>
      <c r="F6" s="414">
        <f>F5/E5-1</f>
        <v>0.13935287108663208</v>
      </c>
      <c r="G6" s="415">
        <f>G5/F5-1</f>
        <v>-0.014577098702772906</v>
      </c>
    </row>
    <row r="7" spans="1:7" ht="4.5" customHeight="1" thickBot="1">
      <c r="A7" s="80"/>
      <c r="B7" s="416"/>
      <c r="C7" s="417"/>
      <c r="D7" s="417"/>
      <c r="E7" s="417"/>
      <c r="F7" s="417"/>
      <c r="G7" s="418"/>
    </row>
    <row r="8" spans="1:7" ht="12.75">
      <c r="A8" s="140" t="s">
        <v>118</v>
      </c>
      <c r="B8" s="419">
        <v>3832.489866</v>
      </c>
      <c r="C8" s="419">
        <v>3466.076</v>
      </c>
      <c r="D8" s="419">
        <v>2965.406</v>
      </c>
      <c r="E8" s="419">
        <v>2700.207</v>
      </c>
      <c r="F8" s="419">
        <v>2725.871</v>
      </c>
      <c r="G8" s="420">
        <v>2534.716</v>
      </c>
    </row>
    <row r="9" spans="1:7" ht="12.75">
      <c r="A9" s="141" t="s">
        <v>115</v>
      </c>
      <c r="B9" s="406">
        <v>1676.931182</v>
      </c>
      <c r="C9" s="406">
        <v>2306.156</v>
      </c>
      <c r="D9" s="406">
        <v>2186.482</v>
      </c>
      <c r="E9" s="406">
        <v>1263.288</v>
      </c>
      <c r="F9" s="406">
        <v>1723.351</v>
      </c>
      <c r="G9" s="421">
        <v>2433.807</v>
      </c>
    </row>
    <row r="10" spans="1:7" ht="12.75">
      <c r="A10" s="141" t="s">
        <v>122</v>
      </c>
      <c r="B10" s="406">
        <v>463.097801</v>
      </c>
      <c r="C10" s="406">
        <v>1311.72018</v>
      </c>
      <c r="D10" s="406">
        <v>1477.137</v>
      </c>
      <c r="E10" s="406">
        <v>1859.778</v>
      </c>
      <c r="F10" s="406">
        <v>1925.642635</v>
      </c>
      <c r="G10" s="421">
        <v>2245.023</v>
      </c>
    </row>
    <row r="11" spans="1:7" ht="12.75">
      <c r="A11" s="141" t="s">
        <v>121</v>
      </c>
      <c r="B11" s="406">
        <v>2162.544</v>
      </c>
      <c r="C11" s="406">
        <v>2119.210092</v>
      </c>
      <c r="D11" s="406">
        <v>2299.017</v>
      </c>
      <c r="E11" s="406">
        <v>2082.274</v>
      </c>
      <c r="F11" s="406">
        <v>2016.157</v>
      </c>
      <c r="G11" s="421">
        <v>2021.471</v>
      </c>
    </row>
    <row r="12" spans="1:7" ht="12.75">
      <c r="A12" s="142" t="s">
        <v>126</v>
      </c>
      <c r="B12" s="404"/>
      <c r="C12" s="406">
        <v>124.02</v>
      </c>
      <c r="D12" s="406">
        <v>172.527</v>
      </c>
      <c r="E12" s="406">
        <v>432.955</v>
      </c>
      <c r="F12" s="406">
        <v>618.036</v>
      </c>
      <c r="G12" s="421">
        <v>429.175</v>
      </c>
    </row>
    <row r="13" spans="1:7" ht="12.75">
      <c r="A13" s="141" t="s">
        <v>113</v>
      </c>
      <c r="B13" s="406">
        <v>587.138</v>
      </c>
      <c r="C13" s="406">
        <v>565.8675</v>
      </c>
      <c r="D13" s="406">
        <v>517.337</v>
      </c>
      <c r="E13" s="406">
        <v>402.263</v>
      </c>
      <c r="F13" s="406">
        <v>568.117</v>
      </c>
      <c r="G13" s="421">
        <v>366.384</v>
      </c>
    </row>
    <row r="14" spans="1:7" ht="12.75">
      <c r="A14" s="141" t="s">
        <v>193</v>
      </c>
      <c r="B14" s="406">
        <v>269.614</v>
      </c>
      <c r="C14" s="406">
        <v>388.817</v>
      </c>
      <c r="D14" s="404"/>
      <c r="E14" s="406">
        <v>27.182</v>
      </c>
      <c r="F14" s="406">
        <v>335.187</v>
      </c>
      <c r="G14" s="421">
        <v>289.54</v>
      </c>
    </row>
    <row r="15" spans="1:7" ht="12.75">
      <c r="A15" s="141" t="s">
        <v>234</v>
      </c>
      <c r="B15" s="406">
        <v>66.852007</v>
      </c>
      <c r="C15" s="406">
        <v>180.467</v>
      </c>
      <c r="D15" s="406">
        <v>142.385</v>
      </c>
      <c r="E15" s="406">
        <v>139.607</v>
      </c>
      <c r="F15" s="406">
        <v>147.756</v>
      </c>
      <c r="G15" s="421">
        <v>144.106</v>
      </c>
    </row>
    <row r="16" spans="1:7" ht="12.75">
      <c r="A16" s="141" t="s">
        <v>174</v>
      </c>
      <c r="B16" s="406">
        <v>198.642</v>
      </c>
      <c r="C16" s="406">
        <v>265.911</v>
      </c>
      <c r="D16" s="406">
        <v>92.062</v>
      </c>
      <c r="E16" s="404"/>
      <c r="F16" s="406">
        <v>52.551</v>
      </c>
      <c r="G16" s="421">
        <v>103.374</v>
      </c>
    </row>
    <row r="17" spans="1:7" ht="12.75">
      <c r="A17" s="141" t="s">
        <v>160</v>
      </c>
      <c r="B17" s="406">
        <v>402.897</v>
      </c>
      <c r="C17" s="406">
        <v>307.408</v>
      </c>
      <c r="D17" s="406">
        <v>263.82</v>
      </c>
      <c r="E17" s="406">
        <v>105.538</v>
      </c>
      <c r="F17" s="404"/>
      <c r="G17" s="405"/>
    </row>
    <row r="18" spans="1:7" ht="12.75">
      <c r="A18" s="141" t="s">
        <v>132</v>
      </c>
      <c r="B18" s="406">
        <v>21.831</v>
      </c>
      <c r="C18" s="404"/>
      <c r="D18" s="404"/>
      <c r="E18" s="404"/>
      <c r="F18" s="404"/>
      <c r="G18" s="405"/>
    </row>
    <row r="19" spans="1:7" ht="12.75">
      <c r="A19" s="141" t="s">
        <v>139</v>
      </c>
      <c r="B19" s="406">
        <v>15.542</v>
      </c>
      <c r="C19" s="406">
        <v>33</v>
      </c>
      <c r="D19" s="406">
        <v>31.624</v>
      </c>
      <c r="E19" s="404"/>
      <c r="F19" s="404"/>
      <c r="G19" s="405"/>
    </row>
    <row r="20" spans="1:7" ht="12.75">
      <c r="A20" s="141" t="s">
        <v>194</v>
      </c>
      <c r="B20" s="404"/>
      <c r="C20" s="404"/>
      <c r="D20" s="406">
        <v>33</v>
      </c>
      <c r="E20" s="404"/>
      <c r="F20" s="404"/>
      <c r="G20" s="405"/>
    </row>
    <row r="21" spans="1:7" ht="12.75">
      <c r="A21" s="141" t="s">
        <v>116</v>
      </c>
      <c r="B21" s="404"/>
      <c r="C21" s="404"/>
      <c r="D21" s="404"/>
      <c r="E21" s="406">
        <v>214.742</v>
      </c>
      <c r="F21" s="406">
        <v>481.64</v>
      </c>
      <c r="G21" s="405"/>
    </row>
    <row r="22" spans="1:7" ht="12.75">
      <c r="A22" s="141" t="s">
        <v>195</v>
      </c>
      <c r="B22" s="404"/>
      <c r="C22" s="404"/>
      <c r="D22" s="404"/>
      <c r="E22" s="404"/>
      <c r="F22" s="406">
        <v>61.806</v>
      </c>
      <c r="G22" s="405"/>
    </row>
    <row r="23" spans="1:7" ht="13.5" thickBot="1">
      <c r="A23" s="139" t="s">
        <v>232</v>
      </c>
      <c r="B23" s="408">
        <v>370.351</v>
      </c>
      <c r="C23" s="408"/>
      <c r="D23" s="408">
        <v>60.913</v>
      </c>
      <c r="E23" s="408">
        <v>184.456</v>
      </c>
      <c r="F23" s="408">
        <v>67.805</v>
      </c>
      <c r="G23" s="422"/>
    </row>
    <row r="24" spans="1:7" ht="6.75" customHeight="1">
      <c r="A24" s="63"/>
      <c r="B24" s="35"/>
      <c r="C24" s="35"/>
      <c r="D24" s="35"/>
      <c r="E24" s="35"/>
      <c r="F24" s="35"/>
      <c r="G24" s="341"/>
    </row>
    <row r="25" spans="1:7" ht="12.75" customHeight="1">
      <c r="A25" s="342" t="s">
        <v>306</v>
      </c>
      <c r="B25" s="84"/>
      <c r="C25" s="84"/>
      <c r="D25" s="84"/>
      <c r="E25" s="84"/>
      <c r="F25" s="84"/>
      <c r="G25" s="84"/>
    </row>
    <row r="26" spans="1:7" ht="12.75" customHeight="1">
      <c r="A26" s="83"/>
      <c r="B26" s="84"/>
      <c r="C26" s="84"/>
      <c r="D26" s="84"/>
      <c r="E26" s="84"/>
      <c r="F26" s="84"/>
      <c r="G26" s="84"/>
    </row>
    <row r="27" spans="1:7" ht="12.75" customHeight="1">
      <c r="A27" s="83"/>
      <c r="B27" s="84"/>
      <c r="C27" s="84"/>
      <c r="D27" s="84"/>
      <c r="E27" s="84"/>
      <c r="F27" s="84"/>
      <c r="G27" s="84"/>
    </row>
    <row r="28" spans="1:7" ht="12.75" customHeight="1">
      <c r="A28" s="83"/>
      <c r="B28" s="84"/>
      <c r="C28" s="84"/>
      <c r="D28" s="84"/>
      <c r="E28" s="84"/>
      <c r="F28" s="84"/>
      <c r="G28" s="84"/>
    </row>
    <row r="29" spans="1:7" ht="12.75" customHeight="1">
      <c r="A29" s="78" t="s">
        <v>328</v>
      </c>
      <c r="B29" s="84"/>
      <c r="C29" s="84"/>
      <c r="D29" s="84"/>
      <c r="E29" s="84"/>
      <c r="F29" s="84"/>
      <c r="G29" s="84"/>
    </row>
    <row r="30" ht="12.75" customHeight="1" thickBot="1"/>
    <row r="31" spans="2:7" ht="13.5" customHeight="1" thickBot="1">
      <c r="B31" s="43">
        <v>2000</v>
      </c>
      <c r="C31" s="44">
        <v>2001</v>
      </c>
      <c r="D31" s="44">
        <v>2002</v>
      </c>
      <c r="E31" s="44">
        <v>2003</v>
      </c>
      <c r="F31" s="44">
        <v>2004</v>
      </c>
      <c r="G31" s="45">
        <v>2005</v>
      </c>
    </row>
    <row r="32" ht="12.75" customHeight="1" thickBot="1">
      <c r="A32" s="13" t="s">
        <v>184</v>
      </c>
    </row>
    <row r="33" spans="1:7" s="18" customFormat="1" ht="12.75">
      <c r="A33" s="254" t="s">
        <v>196</v>
      </c>
      <c r="B33" s="423">
        <f aca="true" t="shared" si="1" ref="B33:G33">SUM(B36:B51)</f>
        <v>46306.54688799998</v>
      </c>
      <c r="C33" s="423">
        <f t="shared" si="1"/>
        <v>52257.24119500001</v>
      </c>
      <c r="D33" s="423">
        <f t="shared" si="1"/>
        <v>53832.705887</v>
      </c>
      <c r="E33" s="423">
        <f t="shared" si="1"/>
        <v>48854.776765999995</v>
      </c>
      <c r="F33" s="423">
        <f t="shared" si="1"/>
        <v>66966.79812500002</v>
      </c>
      <c r="G33" s="424">
        <f t="shared" si="1"/>
        <v>101306.365386</v>
      </c>
    </row>
    <row r="34" spans="1:7" s="251" customFormat="1" ht="11.25" customHeight="1">
      <c r="A34" s="367" t="s">
        <v>192</v>
      </c>
      <c r="B34" s="368" t="s">
        <v>187</v>
      </c>
      <c r="C34" s="414">
        <f>C33/B33-1</f>
        <v>0.12850654403993378</v>
      </c>
      <c r="D34" s="414">
        <f>D33/C33-1</f>
        <v>0.030148256126286466</v>
      </c>
      <c r="E34" s="414">
        <f>E33/D33-1</f>
        <v>-0.09247034937179544</v>
      </c>
      <c r="F34" s="414">
        <f>F33/E33-1</f>
        <v>0.3707318415505463</v>
      </c>
      <c r="G34" s="415">
        <f>G33/F33-1</f>
        <v>0.5127849654227437</v>
      </c>
    </row>
    <row r="35" spans="1:7" ht="6" customHeight="1">
      <c r="A35" s="120"/>
      <c r="B35" s="121"/>
      <c r="C35" s="122"/>
      <c r="D35" s="122"/>
      <c r="E35" s="122"/>
      <c r="F35" s="122"/>
      <c r="G35" s="123"/>
    </row>
    <row r="36" spans="1:7" ht="12.75">
      <c r="A36" s="136" t="s">
        <v>118</v>
      </c>
      <c r="B36" s="400">
        <v>17445.81845</v>
      </c>
      <c r="C36" s="400">
        <v>16133.062079</v>
      </c>
      <c r="D36" s="400">
        <v>14567.92014</v>
      </c>
      <c r="E36" s="400">
        <v>13379.419104</v>
      </c>
      <c r="F36" s="400">
        <v>18186.541015</v>
      </c>
      <c r="G36" s="425">
        <v>24725.452158</v>
      </c>
    </row>
    <row r="37" spans="1:7" ht="12.75">
      <c r="A37" s="137" t="s">
        <v>115</v>
      </c>
      <c r="B37" s="403">
        <v>7850.736027</v>
      </c>
      <c r="C37" s="403">
        <v>10406.131478</v>
      </c>
      <c r="D37" s="403">
        <v>10379.852102</v>
      </c>
      <c r="E37" s="403">
        <v>6068.528749</v>
      </c>
      <c r="F37" s="403">
        <v>9637.018168</v>
      </c>
      <c r="G37" s="426">
        <v>22150.086246</v>
      </c>
    </row>
    <row r="38" spans="1:7" ht="12.75">
      <c r="A38" s="137" t="s">
        <v>122</v>
      </c>
      <c r="B38" s="403">
        <v>3045.843084</v>
      </c>
      <c r="C38" s="403">
        <v>6503.551537</v>
      </c>
      <c r="D38" s="403">
        <v>7737.951063</v>
      </c>
      <c r="E38" s="403">
        <v>10015.976074</v>
      </c>
      <c r="F38" s="403">
        <v>13465.610781</v>
      </c>
      <c r="G38" s="426">
        <v>21504.722954</v>
      </c>
    </row>
    <row r="39" spans="1:7" ht="12.75">
      <c r="A39" s="137" t="s">
        <v>121</v>
      </c>
      <c r="B39" s="403">
        <v>10286.93993</v>
      </c>
      <c r="C39" s="403">
        <v>10838.505061</v>
      </c>
      <c r="D39" s="403">
        <v>14158.843774</v>
      </c>
      <c r="E39" s="403">
        <v>12331.20804</v>
      </c>
      <c r="F39" s="403">
        <v>12473.695173</v>
      </c>
      <c r="G39" s="426">
        <v>20315.433816</v>
      </c>
    </row>
    <row r="40" spans="1:7" ht="12.75">
      <c r="A40" s="138" t="s">
        <v>126</v>
      </c>
      <c r="B40" s="403"/>
      <c r="C40" s="403">
        <v>609.376638</v>
      </c>
      <c r="D40" s="403">
        <v>877.326255</v>
      </c>
      <c r="E40" s="403">
        <v>2016.818823</v>
      </c>
      <c r="F40" s="403">
        <v>3902.786691</v>
      </c>
      <c r="G40" s="426">
        <v>3706.610877</v>
      </c>
    </row>
    <row r="41" spans="1:7" ht="12.75">
      <c r="A41" s="137" t="s">
        <v>113</v>
      </c>
      <c r="B41" s="403">
        <v>2263.828443</v>
      </c>
      <c r="C41" s="403">
        <v>2530.35439</v>
      </c>
      <c r="D41" s="403">
        <v>3167.682041</v>
      </c>
      <c r="E41" s="403">
        <v>1861.897606</v>
      </c>
      <c r="F41" s="403">
        <v>3186.924751</v>
      </c>
      <c r="G41" s="426">
        <v>3684.674106</v>
      </c>
    </row>
    <row r="42" spans="1:7" ht="12.75">
      <c r="A42" s="137" t="s">
        <v>193</v>
      </c>
      <c r="B42" s="403">
        <v>1028.508051</v>
      </c>
      <c r="C42" s="403">
        <v>1850.467999</v>
      </c>
      <c r="D42" s="403"/>
      <c r="E42" s="403">
        <v>112.536927</v>
      </c>
      <c r="F42" s="403">
        <v>1839.966199</v>
      </c>
      <c r="G42" s="426">
        <v>2792.975796</v>
      </c>
    </row>
    <row r="43" spans="1:7" ht="12.75">
      <c r="A43" s="137" t="s">
        <v>234</v>
      </c>
      <c r="B43" s="403">
        <v>460.448542</v>
      </c>
      <c r="C43" s="403">
        <v>901.981759</v>
      </c>
      <c r="D43" s="403">
        <v>759.93153</v>
      </c>
      <c r="E43" s="403">
        <v>739.289869</v>
      </c>
      <c r="F43" s="403">
        <v>943.729111</v>
      </c>
      <c r="G43" s="426">
        <v>1469.807932</v>
      </c>
    </row>
    <row r="44" spans="1:7" ht="12.75">
      <c r="A44" s="137" t="s">
        <v>174</v>
      </c>
      <c r="B44" s="403">
        <v>735.66688</v>
      </c>
      <c r="C44" s="403">
        <v>1086.196444</v>
      </c>
      <c r="D44" s="403">
        <v>401.928599</v>
      </c>
      <c r="E44" s="403"/>
      <c r="F44" s="403">
        <v>280.693127</v>
      </c>
      <c r="G44" s="426">
        <v>956.601501</v>
      </c>
    </row>
    <row r="45" spans="1:7" ht="12.75">
      <c r="A45" s="137" t="s">
        <v>160</v>
      </c>
      <c r="B45" s="403">
        <v>1472.420706</v>
      </c>
      <c r="C45" s="403">
        <v>1237.742629</v>
      </c>
      <c r="D45" s="403">
        <v>1144.388057</v>
      </c>
      <c r="E45" s="403">
        <v>436.463626</v>
      </c>
      <c r="F45" s="403"/>
      <c r="G45" s="426"/>
    </row>
    <row r="46" spans="1:7" ht="12.75">
      <c r="A46" s="137" t="s">
        <v>132</v>
      </c>
      <c r="B46" s="403">
        <v>85.407761</v>
      </c>
      <c r="C46" s="403"/>
      <c r="D46" s="403"/>
      <c r="E46" s="403"/>
      <c r="F46" s="403"/>
      <c r="G46" s="426"/>
    </row>
    <row r="47" spans="1:7" ht="12.75">
      <c r="A47" s="137" t="s">
        <v>139</v>
      </c>
      <c r="B47" s="403">
        <v>70.117126</v>
      </c>
      <c r="C47" s="403">
        <v>159.871181</v>
      </c>
      <c r="D47" s="403">
        <v>155.138966</v>
      </c>
      <c r="E47" s="403"/>
      <c r="F47" s="403"/>
      <c r="G47" s="426"/>
    </row>
    <row r="48" spans="1:7" ht="12.75">
      <c r="A48" s="137" t="s">
        <v>194</v>
      </c>
      <c r="B48" s="403"/>
      <c r="C48" s="403"/>
      <c r="D48" s="403">
        <v>162.725032</v>
      </c>
      <c r="E48" s="403"/>
      <c r="F48" s="403"/>
      <c r="G48" s="426"/>
    </row>
    <row r="49" spans="1:7" ht="12.75">
      <c r="A49" s="137" t="s">
        <v>116</v>
      </c>
      <c r="B49" s="403"/>
      <c r="C49" s="403"/>
      <c r="D49" s="403"/>
      <c r="E49" s="403">
        <v>992.169953</v>
      </c>
      <c r="F49" s="403">
        <v>2173.794015</v>
      </c>
      <c r="G49" s="426"/>
    </row>
    <row r="50" spans="1:7" ht="12.75">
      <c r="A50" s="137" t="s">
        <v>195</v>
      </c>
      <c r="B50" s="403"/>
      <c r="C50" s="403"/>
      <c r="D50" s="403"/>
      <c r="E50" s="403"/>
      <c r="F50" s="403">
        <v>439.772689</v>
      </c>
      <c r="G50" s="426"/>
    </row>
    <row r="51" spans="1:7" ht="13.5" thickBot="1">
      <c r="A51" s="139" t="s">
        <v>232</v>
      </c>
      <c r="B51" s="407">
        <v>1560.811888</v>
      </c>
      <c r="C51" s="407"/>
      <c r="D51" s="407">
        <v>319.018328</v>
      </c>
      <c r="E51" s="407">
        <v>900.467995</v>
      </c>
      <c r="F51" s="407">
        <v>436.266405</v>
      </c>
      <c r="G51" s="409"/>
    </row>
    <row r="52" spans="1:7" ht="6.75" customHeight="1">
      <c r="A52" s="63"/>
      <c r="B52" s="84"/>
      <c r="C52" s="84"/>
      <c r="D52" s="84"/>
      <c r="E52" s="84"/>
      <c r="F52" s="84"/>
      <c r="G52" s="84"/>
    </row>
    <row r="53" ht="13.5">
      <c r="A53" s="18" t="s">
        <v>305</v>
      </c>
    </row>
  </sheetData>
  <mergeCells count="2">
    <mergeCell ref="B2:C2"/>
    <mergeCell ref="F2:G2"/>
  </mergeCells>
  <printOptions/>
  <pageMargins left="0.7874015748031497" right="0.7874015748031497" top="0.7874015748031497" bottom="0.7874015748031497" header="0.5118110236220472" footer="0.5118110236220472"/>
  <pageSetup firstPageNumber="25" useFirstPageNumber="1" horizontalDpi="600" verticalDpi="600" orientation="portrait" paperSize="9" r:id="rId1"/>
  <headerFooter alignWithMargins="0">
    <oddHeader xml:space="preserve">&amp;R&amp;"Times New Roman,Gras italique"Office National de la Statistique – DSECN  </oddHeader>
    <oddFooter>&amp;L&amp;"Times New Roman,Gras italique"Note sur le commerce extérieur de Mauritanie en 2005&amp;R&amp;"Times New Roman,Gras italique"&amp;P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27" sqref="A27"/>
    </sheetView>
  </sheetViews>
  <sheetFormatPr defaultColWidth="11.421875" defaultRowHeight="12.75"/>
  <cols>
    <col min="1" max="1" width="25.140625" style="13" customWidth="1"/>
    <col min="2" max="7" width="9.421875" style="13" customWidth="1"/>
    <col min="8" max="16384" width="11.421875" style="13" customWidth="1"/>
  </cols>
  <sheetData>
    <row r="1" ht="13.5" customHeight="1">
      <c r="A1" s="78" t="s">
        <v>329</v>
      </c>
    </row>
    <row r="2" ht="11.25" customHeight="1" thickBot="1">
      <c r="A2" s="48"/>
    </row>
    <row r="3" spans="2:7" ht="14.25" customHeight="1" thickBot="1">
      <c r="B3" s="43">
        <v>2000</v>
      </c>
      <c r="C3" s="44">
        <v>2001</v>
      </c>
      <c r="D3" s="44">
        <v>2002</v>
      </c>
      <c r="E3" s="44">
        <v>2003</v>
      </c>
      <c r="F3" s="44">
        <v>2004</v>
      </c>
      <c r="G3" s="45">
        <v>2005</v>
      </c>
    </row>
    <row r="4" spans="1:7" ht="13.5" thickBot="1">
      <c r="A4" s="13" t="s">
        <v>197</v>
      </c>
      <c r="B4" s="19"/>
      <c r="C4" s="19"/>
      <c r="D4" s="19"/>
      <c r="E4" s="19"/>
      <c r="F4" s="19"/>
      <c r="G4" s="19"/>
    </row>
    <row r="5" spans="1:7" s="18" customFormat="1" ht="12.75">
      <c r="A5" s="255" t="s">
        <v>198</v>
      </c>
      <c r="B5" s="382">
        <f aca="true" t="shared" si="0" ref="B5:G5">SUM(B7:B10)</f>
        <v>142.209</v>
      </c>
      <c r="C5" s="382">
        <f t="shared" si="0"/>
        <v>222.5</v>
      </c>
      <c r="D5" s="382">
        <f t="shared" si="0"/>
        <v>196.8</v>
      </c>
      <c r="E5" s="382">
        <f t="shared" si="0"/>
        <v>194.8</v>
      </c>
      <c r="F5" s="382">
        <f t="shared" si="0"/>
        <v>375.433</v>
      </c>
      <c r="G5" s="383">
        <f t="shared" si="0"/>
        <v>177.29999999999998</v>
      </c>
    </row>
    <row r="6" spans="1:7" s="251" customFormat="1" ht="12.75">
      <c r="A6" s="369" t="s">
        <v>192</v>
      </c>
      <c r="B6" s="370" t="s">
        <v>187</v>
      </c>
      <c r="C6" s="384">
        <f>C5/B5-1</f>
        <v>0.5645985837745853</v>
      </c>
      <c r="D6" s="371" t="s">
        <v>187</v>
      </c>
      <c r="E6" s="385" t="s">
        <v>187</v>
      </c>
      <c r="F6" s="384">
        <f>F5/E5-1</f>
        <v>0.9272741273100615</v>
      </c>
      <c r="G6" s="386">
        <f>G5/F5-1</f>
        <v>-0.5277452967640033</v>
      </c>
    </row>
    <row r="7" spans="1:7" ht="12.75">
      <c r="A7" s="81" t="s">
        <v>119</v>
      </c>
      <c r="B7" s="85" t="s">
        <v>187</v>
      </c>
      <c r="C7" s="85" t="s">
        <v>187</v>
      </c>
      <c r="D7" s="85" t="s">
        <v>187</v>
      </c>
      <c r="E7" s="387">
        <v>1</v>
      </c>
      <c r="F7" s="387">
        <v>86.1</v>
      </c>
      <c r="G7" s="388">
        <v>77.6</v>
      </c>
    </row>
    <row r="8" spans="1:7" ht="12.75">
      <c r="A8" s="82" t="s">
        <v>127</v>
      </c>
      <c r="B8" s="389">
        <v>100</v>
      </c>
      <c r="C8" s="389">
        <v>196</v>
      </c>
      <c r="D8" s="389">
        <v>152</v>
      </c>
      <c r="E8" s="389">
        <v>161</v>
      </c>
      <c r="F8" s="389">
        <v>271</v>
      </c>
      <c r="G8" s="390">
        <v>88</v>
      </c>
    </row>
    <row r="9" spans="1:7" ht="12.75">
      <c r="A9" s="82" t="s">
        <v>118</v>
      </c>
      <c r="B9" s="389">
        <v>5.6</v>
      </c>
      <c r="C9" s="389">
        <v>26.5</v>
      </c>
      <c r="D9" s="389">
        <v>41.8</v>
      </c>
      <c r="E9" s="389">
        <v>24</v>
      </c>
      <c r="F9" s="389">
        <v>6.4</v>
      </c>
      <c r="G9" s="390">
        <v>2.5</v>
      </c>
    </row>
    <row r="10" spans="1:7" ht="12.75">
      <c r="A10" s="82" t="s">
        <v>67</v>
      </c>
      <c r="B10" s="389">
        <v>36.609</v>
      </c>
      <c r="C10" s="389"/>
      <c r="D10" s="389">
        <v>3</v>
      </c>
      <c r="E10" s="389">
        <v>8.8</v>
      </c>
      <c r="F10" s="389">
        <v>11.933</v>
      </c>
      <c r="G10" s="390">
        <v>9.2</v>
      </c>
    </row>
    <row r="11" spans="1:7" ht="6" customHeight="1">
      <c r="A11" s="87"/>
      <c r="B11" s="391"/>
      <c r="C11" s="391"/>
      <c r="D11" s="391"/>
      <c r="E11" s="391"/>
      <c r="F11" s="391"/>
      <c r="G11" s="392"/>
    </row>
    <row r="12" spans="2:7" ht="8.25" customHeight="1">
      <c r="B12" s="393"/>
      <c r="C12" s="393"/>
      <c r="D12" s="393"/>
      <c r="E12" s="393"/>
      <c r="F12" s="393"/>
      <c r="G12" s="393"/>
    </row>
    <row r="13" spans="1:7" ht="11.25" customHeight="1" thickBot="1">
      <c r="A13" s="13" t="s">
        <v>184</v>
      </c>
      <c r="B13" s="393"/>
      <c r="C13" s="393"/>
      <c r="D13" s="393"/>
      <c r="E13" s="393"/>
      <c r="F13" s="393"/>
      <c r="G13" s="393"/>
    </row>
    <row r="14" spans="1:7" s="18" customFormat="1" ht="12.75">
      <c r="A14" s="255" t="s">
        <v>198</v>
      </c>
      <c r="B14" s="382">
        <f aca="true" t="shared" si="1" ref="B14:G14">SUM(B16:B19)</f>
        <v>6.128698</v>
      </c>
      <c r="C14" s="382">
        <f t="shared" si="1"/>
        <v>4.5215</v>
      </c>
      <c r="D14" s="382">
        <f t="shared" si="1"/>
        <v>4.4559999999999995</v>
      </c>
      <c r="E14" s="382">
        <f t="shared" si="1"/>
        <v>6.2604</v>
      </c>
      <c r="F14" s="382">
        <f t="shared" si="1"/>
        <v>25.942694</v>
      </c>
      <c r="G14" s="383">
        <f t="shared" si="1"/>
        <v>19.897907</v>
      </c>
    </row>
    <row r="15" spans="1:7" s="251" customFormat="1" ht="12.75">
      <c r="A15" s="369" t="s">
        <v>192</v>
      </c>
      <c r="B15" s="372" t="s">
        <v>187</v>
      </c>
      <c r="C15" s="384">
        <f>C14/B14-1</f>
        <v>-0.26224134392003007</v>
      </c>
      <c r="D15" s="384"/>
      <c r="E15" s="384"/>
      <c r="F15" s="384">
        <f>F14/E14-1</f>
        <v>3.1439355312759565</v>
      </c>
      <c r="G15" s="386">
        <f>G14/F14-1</f>
        <v>-0.23300536945006556</v>
      </c>
    </row>
    <row r="16" spans="1:7" ht="12.75">
      <c r="A16" s="88" t="s">
        <v>119</v>
      </c>
      <c r="B16" s="85" t="s">
        <v>187</v>
      </c>
      <c r="C16" s="85" t="s">
        <v>187</v>
      </c>
      <c r="D16" s="85" t="s">
        <v>187</v>
      </c>
      <c r="E16" s="387">
        <v>0.21</v>
      </c>
      <c r="F16" s="387">
        <v>15.704194</v>
      </c>
      <c r="G16" s="388">
        <v>16.512224</v>
      </c>
    </row>
    <row r="17" spans="1:7" ht="12.75">
      <c r="A17" s="89" t="s">
        <v>127</v>
      </c>
      <c r="B17" s="389">
        <v>0.648</v>
      </c>
      <c r="C17" s="389">
        <v>1.2045</v>
      </c>
      <c r="D17" s="389">
        <v>0.9435</v>
      </c>
      <c r="E17" s="389">
        <v>1.554</v>
      </c>
      <c r="F17" s="389">
        <v>3.108</v>
      </c>
      <c r="G17" s="390">
        <v>0.986231</v>
      </c>
    </row>
    <row r="18" spans="1:7" ht="12.75">
      <c r="A18" s="89" t="s">
        <v>118</v>
      </c>
      <c r="B18" s="389">
        <v>2.442</v>
      </c>
      <c r="C18" s="389">
        <v>3.317</v>
      </c>
      <c r="D18" s="389">
        <v>2.8825</v>
      </c>
      <c r="E18" s="389">
        <v>3.15</v>
      </c>
      <c r="F18" s="389">
        <v>2.6625</v>
      </c>
      <c r="G18" s="390">
        <v>0.8425</v>
      </c>
    </row>
    <row r="19" spans="1:7" ht="12.75">
      <c r="A19" s="89" t="s">
        <v>67</v>
      </c>
      <c r="B19" s="389">
        <v>3.038698</v>
      </c>
      <c r="C19" s="86" t="s">
        <v>187</v>
      </c>
      <c r="D19" s="389">
        <v>0.63</v>
      </c>
      <c r="E19" s="389">
        <v>1.3464</v>
      </c>
      <c r="F19" s="389">
        <v>4.468</v>
      </c>
      <c r="G19" s="390">
        <v>1.556952</v>
      </c>
    </row>
    <row r="20" spans="1:7" ht="7.5" customHeight="1" thickBot="1">
      <c r="A20" s="90"/>
      <c r="B20" s="91"/>
      <c r="C20" s="92"/>
      <c r="D20" s="93"/>
      <c r="E20" s="92"/>
      <c r="F20" s="92"/>
      <c r="G20" s="94"/>
    </row>
    <row r="21" ht="7.5" customHeight="1" thickTop="1"/>
    <row r="22" ht="13.5">
      <c r="A22" s="18" t="s">
        <v>305</v>
      </c>
    </row>
    <row r="23" spans="6:7" ht="12.75">
      <c r="F23" s="54"/>
      <c r="G23" s="54"/>
    </row>
    <row r="26" spans="1:7" ht="12.75">
      <c r="A26" s="78" t="s">
        <v>330</v>
      </c>
      <c r="B26" s="19"/>
      <c r="C26" s="19"/>
      <c r="D26" s="19"/>
      <c r="E26" s="19"/>
      <c r="F26" s="19"/>
      <c r="G26" s="19"/>
    </row>
    <row r="27" spans="1:7" ht="10.5" customHeight="1" thickBot="1">
      <c r="A27" s="32"/>
      <c r="B27" s="621"/>
      <c r="C27" s="621"/>
      <c r="D27" s="79"/>
      <c r="E27" s="14"/>
      <c r="F27" s="621"/>
      <c r="G27" s="621"/>
    </row>
    <row r="28" spans="2:7" ht="15.75" customHeight="1" thickBot="1">
      <c r="B28" s="43">
        <v>2000</v>
      </c>
      <c r="C28" s="44">
        <v>2001</v>
      </c>
      <c r="D28" s="44">
        <v>2002</v>
      </c>
      <c r="E28" s="44">
        <v>2003</v>
      </c>
      <c r="F28" s="44">
        <v>2004</v>
      </c>
      <c r="G28" s="45">
        <v>2005</v>
      </c>
    </row>
    <row r="29" spans="1:7" ht="13.5" thickBot="1">
      <c r="A29" s="13" t="s">
        <v>22</v>
      </c>
      <c r="B29" s="19"/>
      <c r="C29" s="19"/>
      <c r="D29" s="19"/>
      <c r="E29" s="19"/>
      <c r="F29" s="19"/>
      <c r="G29" s="19"/>
    </row>
    <row r="30" spans="1:7" s="18" customFormat="1" ht="12.75">
      <c r="A30" s="254" t="s">
        <v>199</v>
      </c>
      <c r="B30" s="394">
        <f>SUM(B32:B40)</f>
        <v>131420</v>
      </c>
      <c r="C30" s="395" t="s">
        <v>200</v>
      </c>
      <c r="D30" s="394">
        <f>SUM(D32:D39)</f>
        <v>106154</v>
      </c>
      <c r="E30" s="394">
        <f>SUM(E32:E39)</f>
        <v>142624</v>
      </c>
      <c r="F30" s="394">
        <f>SUM(F32:F39)</f>
        <v>170621</v>
      </c>
      <c r="G30" s="396" t="s">
        <v>200</v>
      </c>
    </row>
    <row r="31" spans="1:7" s="251" customFormat="1" ht="12.75">
      <c r="A31" s="373" t="s">
        <v>192</v>
      </c>
      <c r="B31" s="374" t="s">
        <v>187</v>
      </c>
      <c r="C31" s="397"/>
      <c r="D31" s="398">
        <f>D30/B30-1</f>
        <v>-0.19225384264191148</v>
      </c>
      <c r="E31" s="398">
        <f>E30/D30-1</f>
        <v>0.3435574731051114</v>
      </c>
      <c r="F31" s="398">
        <f>F30/E30-1</f>
        <v>0.19629936055642805</v>
      </c>
      <c r="G31" s="399"/>
    </row>
    <row r="32" spans="1:7" ht="12.75">
      <c r="A32" s="95" t="s">
        <v>119</v>
      </c>
      <c r="B32" s="400">
        <v>1256</v>
      </c>
      <c r="C32" s="401"/>
      <c r="D32" s="400">
        <v>1400</v>
      </c>
      <c r="E32" s="400">
        <v>4892</v>
      </c>
      <c r="F32" s="400">
        <v>18941</v>
      </c>
      <c r="G32" s="402"/>
    </row>
    <row r="33" spans="1:7" ht="12.75">
      <c r="A33" s="96" t="s">
        <v>118</v>
      </c>
      <c r="B33" s="403">
        <v>43750</v>
      </c>
      <c r="C33" s="404"/>
      <c r="D33" s="403">
        <v>66344</v>
      </c>
      <c r="E33" s="403">
        <v>96763</v>
      </c>
      <c r="F33" s="403">
        <v>56159</v>
      </c>
      <c r="G33" s="405"/>
    </row>
    <row r="34" spans="1:7" ht="12.75">
      <c r="A34" s="96" t="s">
        <v>121</v>
      </c>
      <c r="B34" s="403">
        <v>12630</v>
      </c>
      <c r="C34" s="404"/>
      <c r="D34" s="403">
        <v>950</v>
      </c>
      <c r="E34" s="403">
        <v>2900</v>
      </c>
      <c r="F34" s="403">
        <v>16848</v>
      </c>
      <c r="G34" s="405"/>
    </row>
    <row r="35" spans="1:7" ht="12.75">
      <c r="A35" s="96" t="s">
        <v>113</v>
      </c>
      <c r="B35" s="403">
        <v>7300</v>
      </c>
      <c r="C35" s="404"/>
      <c r="D35" s="403">
        <v>10790</v>
      </c>
      <c r="E35" s="403">
        <v>1565</v>
      </c>
      <c r="F35" s="403">
        <v>31925</v>
      </c>
      <c r="G35" s="405"/>
    </row>
    <row r="36" spans="1:7" ht="12.75">
      <c r="A36" s="96" t="s">
        <v>201</v>
      </c>
      <c r="B36" s="403">
        <v>9685</v>
      </c>
      <c r="C36" s="404"/>
      <c r="D36" s="403">
        <v>4000</v>
      </c>
      <c r="E36" s="403">
        <v>504</v>
      </c>
      <c r="F36" s="403">
        <v>3500</v>
      </c>
      <c r="G36" s="405"/>
    </row>
    <row r="37" spans="1:7" ht="12.75">
      <c r="A37" s="96" t="s">
        <v>137</v>
      </c>
      <c r="B37" s="403">
        <v>1920</v>
      </c>
      <c r="C37" s="404"/>
      <c r="D37" s="403">
        <v>1950</v>
      </c>
      <c r="E37" s="403">
        <v>14730</v>
      </c>
      <c r="F37" s="403">
        <v>2439</v>
      </c>
      <c r="G37" s="405"/>
    </row>
    <row r="38" spans="1:7" ht="12.75">
      <c r="A38" s="96" t="s">
        <v>139</v>
      </c>
      <c r="B38" s="403">
        <v>2500</v>
      </c>
      <c r="C38" s="404"/>
      <c r="D38" s="406" t="s">
        <v>187</v>
      </c>
      <c r="E38" s="403">
        <v>2400</v>
      </c>
      <c r="F38" s="403">
        <v>3000</v>
      </c>
      <c r="G38" s="405"/>
    </row>
    <row r="39" spans="1:7" ht="12.75">
      <c r="A39" s="96" t="s">
        <v>67</v>
      </c>
      <c r="B39" s="403">
        <v>52379</v>
      </c>
      <c r="C39" s="404"/>
      <c r="D39" s="403">
        <v>20720</v>
      </c>
      <c r="E39" s="403">
        <v>18870</v>
      </c>
      <c r="F39" s="403">
        <v>37809</v>
      </c>
      <c r="G39" s="405"/>
    </row>
    <row r="40" spans="1:7" ht="8.25" customHeight="1" thickBot="1">
      <c r="A40" s="97"/>
      <c r="B40" s="407"/>
      <c r="C40" s="407"/>
      <c r="D40" s="407"/>
      <c r="E40" s="408"/>
      <c r="F40" s="408"/>
      <c r="G40" s="409"/>
    </row>
    <row r="41" spans="1:7" ht="13.5" thickBot="1">
      <c r="A41" s="13" t="s">
        <v>184</v>
      </c>
      <c r="B41" s="410"/>
      <c r="C41" s="410"/>
      <c r="D41" s="410"/>
      <c r="E41" s="410"/>
      <c r="F41" s="410"/>
      <c r="G41" s="410"/>
    </row>
    <row r="42" spans="1:7" s="18" customFormat="1" ht="12.75">
      <c r="A42" s="254" t="s">
        <v>199</v>
      </c>
      <c r="B42" s="394">
        <f>SUM(B44:B51)</f>
        <v>175.685724</v>
      </c>
      <c r="C42" s="395" t="s">
        <v>200</v>
      </c>
      <c r="D42" s="394">
        <f>SUM(D44:D51)</f>
        <v>188.06038499999997</v>
      </c>
      <c r="E42" s="394">
        <f>SUM(E44:E51)</f>
        <v>143.30272399999998</v>
      </c>
      <c r="F42" s="394">
        <f>SUM(F44:F51)</f>
        <v>314.489694</v>
      </c>
      <c r="G42" s="396" t="s">
        <v>200</v>
      </c>
    </row>
    <row r="43" spans="1:7" s="251" customFormat="1" ht="12.75">
      <c r="A43" s="373" t="s">
        <v>192</v>
      </c>
      <c r="B43" s="374" t="s">
        <v>187</v>
      </c>
      <c r="C43" s="397"/>
      <c r="D43" s="398">
        <f>D42/B42-1</f>
        <v>0.07043634917086372</v>
      </c>
      <c r="E43" s="411">
        <f>E42/D42-1</f>
        <v>-0.23799622126690845</v>
      </c>
      <c r="F43" s="411">
        <f>F42/E42-1</f>
        <v>1.194582804999576</v>
      </c>
      <c r="G43" s="399"/>
    </row>
    <row r="44" spans="1:7" ht="12.75">
      <c r="A44" s="95" t="s">
        <v>119</v>
      </c>
      <c r="B44" s="412">
        <v>0.505</v>
      </c>
      <c r="C44" s="401"/>
      <c r="D44" s="412">
        <v>0.13</v>
      </c>
      <c r="E44" s="412">
        <v>2.208148</v>
      </c>
      <c r="F44" s="412">
        <v>9.744536</v>
      </c>
      <c r="G44" s="402"/>
    </row>
    <row r="45" spans="1:7" ht="12.75">
      <c r="A45" s="96" t="s">
        <v>118</v>
      </c>
      <c r="B45" s="413">
        <v>51.80986</v>
      </c>
      <c r="C45" s="404"/>
      <c r="D45" s="413">
        <v>131.580032</v>
      </c>
      <c r="E45" s="413">
        <v>113.801826</v>
      </c>
      <c r="F45" s="413">
        <v>191.610168</v>
      </c>
      <c r="G45" s="405"/>
    </row>
    <row r="46" spans="1:7" ht="12.75">
      <c r="A46" s="96" t="s">
        <v>121</v>
      </c>
      <c r="B46" s="413">
        <v>14.3052</v>
      </c>
      <c r="C46" s="404"/>
      <c r="D46" s="413">
        <v>0.2</v>
      </c>
      <c r="E46" s="413">
        <v>10.759452</v>
      </c>
      <c r="F46" s="413">
        <v>23.26607</v>
      </c>
      <c r="G46" s="405"/>
    </row>
    <row r="47" spans="1:7" ht="12.75">
      <c r="A47" s="96" t="s">
        <v>113</v>
      </c>
      <c r="B47" s="413">
        <v>13.2897</v>
      </c>
      <c r="C47" s="404"/>
      <c r="D47" s="413">
        <v>9.910693</v>
      </c>
      <c r="E47" s="413">
        <v>0.478</v>
      </c>
      <c r="F47" s="413">
        <v>3.7</v>
      </c>
      <c r="G47" s="405"/>
    </row>
    <row r="48" spans="1:7" ht="12.75">
      <c r="A48" s="96" t="s">
        <v>201</v>
      </c>
      <c r="B48" s="413">
        <v>14.43817</v>
      </c>
      <c r="C48" s="404"/>
      <c r="D48" s="413">
        <v>1.6858</v>
      </c>
      <c r="E48" s="413">
        <v>1.151758</v>
      </c>
      <c r="F48" s="413">
        <v>26.56</v>
      </c>
      <c r="G48" s="405"/>
    </row>
    <row r="49" spans="1:7" ht="12.75">
      <c r="A49" s="96" t="s">
        <v>137</v>
      </c>
      <c r="B49" s="413">
        <v>1.11506</v>
      </c>
      <c r="C49" s="404"/>
      <c r="D49" s="413">
        <v>3.57</v>
      </c>
      <c r="E49" s="413">
        <v>8.81418</v>
      </c>
      <c r="F49" s="413">
        <v>4.157282</v>
      </c>
      <c r="G49" s="405"/>
    </row>
    <row r="50" spans="1:7" ht="12.75">
      <c r="A50" s="96" t="s">
        <v>139</v>
      </c>
      <c r="B50" s="413">
        <v>0.2</v>
      </c>
      <c r="C50" s="404"/>
      <c r="D50" s="99" t="s">
        <v>187</v>
      </c>
      <c r="E50" s="413">
        <v>3.48</v>
      </c>
      <c r="F50" s="413">
        <v>4.5</v>
      </c>
      <c r="G50" s="405"/>
    </row>
    <row r="51" spans="1:7" ht="12.75">
      <c r="A51" s="96" t="s">
        <v>67</v>
      </c>
      <c r="B51" s="413">
        <v>80.022734</v>
      </c>
      <c r="C51" s="404"/>
      <c r="D51" s="413">
        <v>40.98386</v>
      </c>
      <c r="E51" s="413">
        <v>2.60936</v>
      </c>
      <c r="F51" s="413">
        <v>50.951638</v>
      </c>
      <c r="G51" s="405"/>
    </row>
    <row r="52" spans="1:7" ht="8.25" customHeight="1" thickBot="1">
      <c r="A52" s="100"/>
      <c r="B52" s="295"/>
      <c r="C52" s="101"/>
      <c r="D52" s="101"/>
      <c r="E52" s="101"/>
      <c r="F52" s="101"/>
      <c r="G52" s="102"/>
    </row>
    <row r="53" ht="5.25" customHeight="1" thickTop="1"/>
    <row r="54" ht="13.5">
      <c r="A54" s="18" t="s">
        <v>305</v>
      </c>
    </row>
    <row r="55" spans="1:3" ht="11.25" customHeight="1">
      <c r="A55" s="103"/>
      <c r="B55" s="104" t="s">
        <v>202</v>
      </c>
      <c r="C55" s="103"/>
    </row>
  </sheetData>
  <mergeCells count="2">
    <mergeCell ref="B27:C27"/>
    <mergeCell ref="F27:G27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6" useFirstPageNumber="1" horizontalDpi="600" verticalDpi="600" orientation="portrait" paperSize="9" r:id="rId1"/>
  <headerFooter alignWithMargins="0">
    <oddHeader xml:space="preserve">&amp;R&amp;"Times New Roman,Gras italique"Office National de la Statistique – DSECN  </oddHeader>
    <oddFooter>&amp;L&amp;"Times New Roman,Gras italique"Note sur le commerce extérieur de Mauritanie en 2005&amp;R&amp;"Times New Roman,Gras italique"&amp;P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workbookViewId="0" topLeftCell="A31">
      <selection activeCell="A1" sqref="A1"/>
    </sheetView>
  </sheetViews>
  <sheetFormatPr defaultColWidth="11.421875" defaultRowHeight="12.75"/>
  <cols>
    <col min="1" max="1" width="18.8515625" style="36" customWidth="1"/>
    <col min="2" max="4" width="10.00390625" style="190" customWidth="1"/>
    <col min="5" max="5" width="10.00390625" style="191" customWidth="1"/>
    <col min="6" max="6" width="10.00390625" style="190" customWidth="1"/>
    <col min="7" max="7" width="10.00390625" style="191" customWidth="1"/>
    <col min="8" max="16384" width="11.421875" style="36" customWidth="1"/>
  </cols>
  <sheetData>
    <row r="1" ht="12.75">
      <c r="A1" s="38" t="s">
        <v>321</v>
      </c>
    </row>
    <row r="2" ht="4.5" customHeight="1"/>
    <row r="3" ht="13.5" thickBot="1"/>
    <row r="4" spans="1:7" ht="13.5" thickBot="1">
      <c r="A4" s="192"/>
      <c r="B4" s="379">
        <v>2000</v>
      </c>
      <c r="C4" s="380">
        <v>2001</v>
      </c>
      <c r="D4" s="380">
        <v>2002</v>
      </c>
      <c r="E4" s="380">
        <v>2003</v>
      </c>
      <c r="F4" s="380">
        <v>2004</v>
      </c>
      <c r="G4" s="381" t="s">
        <v>214</v>
      </c>
    </row>
    <row r="5" spans="1:7" ht="7.5" customHeight="1">
      <c r="A5" s="192"/>
      <c r="B5" s="40"/>
      <c r="C5" s="40"/>
      <c r="D5" s="40"/>
      <c r="E5" s="40"/>
      <c r="F5" s="40"/>
      <c r="G5" s="193"/>
    </row>
    <row r="6" spans="1:7" ht="13.5" thickBot="1">
      <c r="A6" s="194" t="s">
        <v>184</v>
      </c>
      <c r="B6" s="195"/>
      <c r="C6" s="195"/>
      <c r="D6" s="195"/>
      <c r="E6" s="196"/>
      <c r="F6" s="195"/>
      <c r="G6" s="196"/>
    </row>
    <row r="7" spans="1:7" ht="15" customHeight="1">
      <c r="A7" s="53" t="s">
        <v>215</v>
      </c>
      <c r="B7" s="375">
        <f aca="true" t="shared" si="0" ref="B7:G7">SUM(B8:B33)</f>
        <v>84528.509681</v>
      </c>
      <c r="C7" s="375">
        <f t="shared" si="0"/>
        <v>95624.85188899998</v>
      </c>
      <c r="D7" s="375">
        <f t="shared" si="0"/>
        <v>96871.864728</v>
      </c>
      <c r="E7" s="375">
        <f t="shared" si="0"/>
        <v>101840.28734300002</v>
      </c>
      <c r="F7" s="375">
        <f t="shared" si="0"/>
        <v>346265.814546</v>
      </c>
      <c r="G7" s="376">
        <f t="shared" si="0"/>
        <v>356730.174307</v>
      </c>
    </row>
    <row r="8" spans="1:9" ht="15" customHeight="1">
      <c r="A8" s="182" t="s">
        <v>130</v>
      </c>
      <c r="B8" s="377">
        <v>236.441579</v>
      </c>
      <c r="C8" s="377">
        <v>316.956174</v>
      </c>
      <c r="D8" s="377">
        <v>602.302418</v>
      </c>
      <c r="E8" s="377">
        <v>944.72437</v>
      </c>
      <c r="F8" s="377">
        <v>1506.385198</v>
      </c>
      <c r="G8" s="378">
        <v>83650.037819</v>
      </c>
      <c r="I8" s="237"/>
    </row>
    <row r="9" spans="1:9" ht="15" customHeight="1">
      <c r="A9" s="182" t="s">
        <v>118</v>
      </c>
      <c r="B9" s="377">
        <v>27645.745123</v>
      </c>
      <c r="C9" s="377">
        <v>29721.832046</v>
      </c>
      <c r="D9" s="377">
        <v>29499.708752</v>
      </c>
      <c r="E9" s="377">
        <v>28789.569933</v>
      </c>
      <c r="F9" s="377">
        <v>34470.673476</v>
      </c>
      <c r="G9" s="378">
        <v>36724.7068</v>
      </c>
      <c r="I9" s="237"/>
    </row>
    <row r="10" spans="1:9" ht="15" customHeight="1">
      <c r="A10" s="182" t="s">
        <v>121</v>
      </c>
      <c r="B10" s="377">
        <v>2611.077637</v>
      </c>
      <c r="C10" s="377">
        <v>3715.810806</v>
      </c>
      <c r="D10" s="377">
        <v>4723.250232</v>
      </c>
      <c r="E10" s="377">
        <v>5477.398545</v>
      </c>
      <c r="F10" s="377">
        <v>9982.224451</v>
      </c>
      <c r="G10" s="378">
        <v>9905.310889</v>
      </c>
      <c r="H10" s="191"/>
      <c r="I10" s="237"/>
    </row>
    <row r="11" spans="1:9" ht="15" customHeight="1">
      <c r="A11" s="182" t="s">
        <v>122</v>
      </c>
      <c r="B11" s="377">
        <v>7585.459984</v>
      </c>
      <c r="C11" s="377">
        <v>5900.661833</v>
      </c>
      <c r="D11" s="377">
        <v>5910.381641</v>
      </c>
      <c r="E11" s="377">
        <v>7194.712092</v>
      </c>
      <c r="F11" s="377">
        <v>9945.013055</v>
      </c>
      <c r="G11" s="378">
        <v>8545.379118</v>
      </c>
      <c r="I11" s="237"/>
    </row>
    <row r="12" spans="1:9" ht="15" customHeight="1">
      <c r="A12" s="182" t="s">
        <v>113</v>
      </c>
      <c r="B12" s="377">
        <v>4404.014784</v>
      </c>
      <c r="C12" s="377">
        <v>3876.359802</v>
      </c>
      <c r="D12" s="377">
        <v>5259.184312</v>
      </c>
      <c r="E12" s="377">
        <v>5567.724809</v>
      </c>
      <c r="F12" s="377">
        <v>4510.649924</v>
      </c>
      <c r="G12" s="378">
        <v>5998.094626</v>
      </c>
      <c r="I12" s="237"/>
    </row>
    <row r="13" spans="1:7" ht="15" customHeight="1">
      <c r="A13" s="182" t="s">
        <v>236</v>
      </c>
      <c r="B13" s="377">
        <v>2.039179</v>
      </c>
      <c r="C13" s="377">
        <v>1.702442</v>
      </c>
      <c r="D13" s="377">
        <v>398.627407</v>
      </c>
      <c r="E13" s="377">
        <v>0</v>
      </c>
      <c r="F13" s="377">
        <v>176038.398744</v>
      </c>
      <c r="G13" s="378">
        <v>3384.809359</v>
      </c>
    </row>
    <row r="14" spans="1:7" ht="15" customHeight="1">
      <c r="A14" s="182" t="s">
        <v>181</v>
      </c>
      <c r="B14" s="377">
        <v>1652.599382</v>
      </c>
      <c r="C14" s="377">
        <v>961.042222</v>
      </c>
      <c r="D14" s="377">
        <v>1809.358065</v>
      </c>
      <c r="E14" s="377">
        <v>2548.020471</v>
      </c>
      <c r="F14" s="377">
        <v>2459.470611</v>
      </c>
      <c r="G14" s="378">
        <v>2436.517941</v>
      </c>
    </row>
    <row r="15" spans="1:7" ht="15" customHeight="1">
      <c r="A15" s="182" t="s">
        <v>120</v>
      </c>
      <c r="B15" s="377">
        <v>431.268837</v>
      </c>
      <c r="C15" s="377">
        <v>10.312553</v>
      </c>
      <c r="D15" s="377">
        <v>98.32401</v>
      </c>
      <c r="E15" s="377">
        <v>935.015862</v>
      </c>
      <c r="F15" s="377">
        <v>1789.671816</v>
      </c>
      <c r="G15" s="378">
        <v>2329.288889</v>
      </c>
    </row>
    <row r="16" spans="1:7" ht="15" customHeight="1">
      <c r="A16" s="182" t="s">
        <v>115</v>
      </c>
      <c r="B16" s="377">
        <v>721.720077</v>
      </c>
      <c r="C16" s="377">
        <v>711.89959</v>
      </c>
      <c r="D16" s="377">
        <v>1180.119896</v>
      </c>
      <c r="E16" s="377">
        <v>1133.166178</v>
      </c>
      <c r="F16" s="377">
        <v>1459.604554</v>
      </c>
      <c r="G16" s="378">
        <v>1792.133047</v>
      </c>
    </row>
    <row r="17" spans="1:7" ht="15" customHeight="1">
      <c r="A17" s="182" t="s">
        <v>164</v>
      </c>
      <c r="B17" s="377">
        <v>19.037551</v>
      </c>
      <c r="C17" s="377">
        <v>28.803372</v>
      </c>
      <c r="D17" s="377">
        <v>6.355805</v>
      </c>
      <c r="E17" s="377">
        <v>44.159067</v>
      </c>
      <c r="F17" s="377">
        <v>1916.301122</v>
      </c>
      <c r="G17" s="378">
        <v>508.538447</v>
      </c>
    </row>
    <row r="18" spans="1:7" ht="15" customHeight="1">
      <c r="A18" s="182" t="s">
        <v>114</v>
      </c>
      <c r="B18" s="377">
        <v>2126.677087</v>
      </c>
      <c r="C18" s="377">
        <v>3054.465016</v>
      </c>
      <c r="D18" s="377">
        <v>3765.638899</v>
      </c>
      <c r="E18" s="377">
        <v>5904.429142</v>
      </c>
      <c r="F18" s="377">
        <v>5770.020234</v>
      </c>
      <c r="G18" s="378">
        <v>6358.542853</v>
      </c>
    </row>
    <row r="19" spans="1:7" ht="15" customHeight="1">
      <c r="A19" s="182" t="s">
        <v>231</v>
      </c>
      <c r="B19" s="377">
        <v>168.789001</v>
      </c>
      <c r="C19" s="377">
        <v>399.246043</v>
      </c>
      <c r="D19" s="377">
        <v>1165.352506</v>
      </c>
      <c r="E19" s="377">
        <v>1092.835993</v>
      </c>
      <c r="F19" s="377">
        <v>1535.213518</v>
      </c>
      <c r="G19" s="378">
        <v>2578.619675</v>
      </c>
    </row>
    <row r="20" spans="1:7" ht="15" customHeight="1">
      <c r="A20" s="182" t="s">
        <v>235</v>
      </c>
      <c r="B20" s="377">
        <v>831.441864</v>
      </c>
      <c r="C20" s="377">
        <v>822.027912</v>
      </c>
      <c r="D20" s="377">
        <v>112.413542</v>
      </c>
      <c r="E20" s="377">
        <v>68.143063</v>
      </c>
      <c r="F20" s="377">
        <v>3805.080495</v>
      </c>
      <c r="G20" s="378">
        <v>2363.963798</v>
      </c>
    </row>
    <row r="21" spans="1:7" ht="15" customHeight="1">
      <c r="A21" s="182" t="s">
        <v>168</v>
      </c>
      <c r="B21" s="377">
        <v>47.300985</v>
      </c>
      <c r="C21" s="377">
        <v>164.090959</v>
      </c>
      <c r="D21" s="377">
        <v>58.862716</v>
      </c>
      <c r="E21" s="377">
        <v>635.251744</v>
      </c>
      <c r="F21" s="377">
        <v>991.411302</v>
      </c>
      <c r="G21" s="378">
        <v>1424.843776</v>
      </c>
    </row>
    <row r="22" spans="1:7" ht="15" customHeight="1">
      <c r="A22" s="182" t="s">
        <v>172</v>
      </c>
      <c r="B22" s="377">
        <v>258.644738</v>
      </c>
      <c r="C22" s="377">
        <v>246.760297</v>
      </c>
      <c r="D22" s="377">
        <v>65.932177</v>
      </c>
      <c r="E22" s="377">
        <v>231.761501</v>
      </c>
      <c r="F22" s="377">
        <v>350.528628</v>
      </c>
      <c r="G22" s="378">
        <v>981.455824</v>
      </c>
    </row>
    <row r="23" spans="1:9" ht="15" customHeight="1">
      <c r="A23" s="182" t="s">
        <v>170</v>
      </c>
      <c r="B23" s="377">
        <v>6962.022842</v>
      </c>
      <c r="C23" s="377">
        <v>10856.726967</v>
      </c>
      <c r="D23" s="377">
        <v>6434.688931</v>
      </c>
      <c r="E23" s="377">
        <v>4415.526214</v>
      </c>
      <c r="F23" s="377">
        <v>11287.688237</v>
      </c>
      <c r="G23" s="378">
        <v>28723.781135</v>
      </c>
      <c r="I23" s="237"/>
    </row>
    <row r="24" spans="1:7" ht="15" customHeight="1">
      <c r="A24" s="182" t="s">
        <v>135</v>
      </c>
      <c r="B24" s="377">
        <v>455.633533</v>
      </c>
      <c r="C24" s="377">
        <v>223.295083</v>
      </c>
      <c r="D24" s="377">
        <v>1219.506906</v>
      </c>
      <c r="E24" s="377">
        <v>1365.458883</v>
      </c>
      <c r="F24" s="377">
        <v>8259.681589</v>
      </c>
      <c r="G24" s="378">
        <v>8449.512929</v>
      </c>
    </row>
    <row r="25" spans="1:7" ht="15" customHeight="1">
      <c r="A25" s="182" t="s">
        <v>216</v>
      </c>
      <c r="B25" s="377">
        <v>0</v>
      </c>
      <c r="C25" s="377">
        <v>0</v>
      </c>
      <c r="D25" s="377">
        <v>0</v>
      </c>
      <c r="E25" s="377">
        <v>0</v>
      </c>
      <c r="F25" s="377">
        <v>5.434764</v>
      </c>
      <c r="G25" s="378">
        <v>7357.270956</v>
      </c>
    </row>
    <row r="26" spans="1:7" ht="15" customHeight="1">
      <c r="A26" s="182" t="s">
        <v>154</v>
      </c>
      <c r="B26" s="377">
        <v>46.300612</v>
      </c>
      <c r="C26" s="377">
        <v>9.148775</v>
      </c>
      <c r="D26" s="377">
        <v>16.22312</v>
      </c>
      <c r="E26" s="377">
        <v>126.243236</v>
      </c>
      <c r="F26" s="377">
        <v>5339.245482</v>
      </c>
      <c r="G26" s="378">
        <v>3463.424199</v>
      </c>
    </row>
    <row r="27" spans="1:7" ht="15" customHeight="1">
      <c r="A27" s="182" t="s">
        <v>119</v>
      </c>
      <c r="B27" s="377">
        <v>472.040701</v>
      </c>
      <c r="C27" s="377">
        <v>1331.359127</v>
      </c>
      <c r="D27" s="377">
        <v>612.937363</v>
      </c>
      <c r="E27" s="377">
        <v>1218.378301</v>
      </c>
      <c r="F27" s="377">
        <v>1647.146963</v>
      </c>
      <c r="G27" s="378">
        <v>2593.885429</v>
      </c>
    </row>
    <row r="28" spans="1:7" ht="15" customHeight="1">
      <c r="A28" s="182" t="s">
        <v>137</v>
      </c>
      <c r="B28" s="377">
        <v>805.778345</v>
      </c>
      <c r="C28" s="377">
        <v>1684.196904</v>
      </c>
      <c r="D28" s="377">
        <v>2241.85586</v>
      </c>
      <c r="E28" s="377">
        <v>1864.219867</v>
      </c>
      <c r="F28" s="377">
        <v>1639.366873</v>
      </c>
      <c r="G28" s="378">
        <v>1613.719249</v>
      </c>
    </row>
    <row r="29" spans="1:7" ht="15" customHeight="1">
      <c r="A29" s="182" t="s">
        <v>126</v>
      </c>
      <c r="B29" s="377">
        <v>1749.049933</v>
      </c>
      <c r="C29" s="377">
        <v>3298.394995</v>
      </c>
      <c r="D29" s="377">
        <v>3405.159686</v>
      </c>
      <c r="E29" s="377">
        <v>1108.592525</v>
      </c>
      <c r="F29" s="377">
        <v>887.391865</v>
      </c>
      <c r="G29" s="378">
        <v>1369.606762</v>
      </c>
    </row>
    <row r="30" spans="1:7" ht="15" customHeight="1">
      <c r="A30" s="182" t="s">
        <v>139</v>
      </c>
      <c r="B30" s="377">
        <v>125.880156</v>
      </c>
      <c r="C30" s="377">
        <v>61.946669</v>
      </c>
      <c r="D30" s="377">
        <v>98.725739</v>
      </c>
      <c r="E30" s="377">
        <v>300.598767</v>
      </c>
      <c r="F30" s="377">
        <v>526.667472</v>
      </c>
      <c r="G30" s="378">
        <v>1154.800839</v>
      </c>
    </row>
    <row r="31" spans="1:7" ht="15" customHeight="1">
      <c r="A31" s="182" t="s">
        <v>117</v>
      </c>
      <c r="B31" s="377">
        <v>443.824198</v>
      </c>
      <c r="C31" s="377">
        <v>575.690024</v>
      </c>
      <c r="D31" s="377">
        <v>443.436749</v>
      </c>
      <c r="E31" s="377">
        <v>244.713261</v>
      </c>
      <c r="F31" s="377">
        <v>782.573757</v>
      </c>
      <c r="G31" s="378">
        <v>583.212972</v>
      </c>
    </row>
    <row r="32" spans="1:7" ht="15" customHeight="1">
      <c r="A32" s="182" t="s">
        <v>217</v>
      </c>
      <c r="B32" s="377">
        <v>6062.774623</v>
      </c>
      <c r="C32" s="377">
        <v>6972.34625</v>
      </c>
      <c r="D32" s="377">
        <v>8473.082677</v>
      </c>
      <c r="E32" s="377">
        <v>13605.324519</v>
      </c>
      <c r="F32" s="377">
        <v>26176.428808</v>
      </c>
      <c r="G32" s="378">
        <v>12890.90512</v>
      </c>
    </row>
    <row r="33" spans="1:7" ht="15" customHeight="1">
      <c r="A33" s="182" t="s">
        <v>237</v>
      </c>
      <c r="B33" s="377">
        <v>18662.94693</v>
      </c>
      <c r="C33" s="377">
        <v>20679.776028</v>
      </c>
      <c r="D33" s="377">
        <v>19270.435319</v>
      </c>
      <c r="E33" s="377">
        <v>17024.319</v>
      </c>
      <c r="F33" s="377">
        <v>33183.541608</v>
      </c>
      <c r="G33" s="378">
        <v>119547.811856</v>
      </c>
    </row>
    <row r="34" spans="1:7" ht="5.25" customHeight="1" thickBot="1">
      <c r="A34" s="197"/>
      <c r="B34" s="198"/>
      <c r="C34" s="198"/>
      <c r="D34" s="198"/>
      <c r="E34" s="198"/>
      <c r="F34" s="198"/>
      <c r="G34" s="199"/>
    </row>
    <row r="35" spans="1:7" ht="5.25" customHeight="1" thickTop="1">
      <c r="A35" s="28"/>
      <c r="B35" s="35"/>
      <c r="C35" s="35"/>
      <c r="D35" s="35"/>
      <c r="E35" s="35"/>
      <c r="F35" s="35"/>
      <c r="G35" s="35"/>
    </row>
    <row r="36" ht="13.5">
      <c r="A36" s="18" t="s">
        <v>305</v>
      </c>
    </row>
  </sheetData>
  <printOptions/>
  <pageMargins left="0.7874015748031497" right="0.7874015748031497" top="0.7874015748031497" bottom="0.7874015748031497" header="0.5118110236220472" footer="0.5118110236220472"/>
  <pageSetup firstPageNumber="27" useFirstPageNumber="1" fitToHeight="1" fitToWidth="1" horizontalDpi="1200" verticalDpi="1200" orientation="portrait" paperSize="9" r:id="rId1"/>
  <headerFooter alignWithMargins="0">
    <oddHeader xml:space="preserve">&amp;R&amp;"Times New Roman,Gras italique"Office National de la Statistique – DSECN  </oddHeader>
    <oddFooter>&amp;L&amp;"Times New Roman,Gras italique"Note sur le commerce extérieur de Mauritanie en 2005&amp;R&amp;"Times New Roman,Gras italique"&amp;P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07"/>
  <sheetViews>
    <sheetView workbookViewId="0" topLeftCell="A289">
      <selection activeCell="C262" sqref="C262"/>
    </sheetView>
  </sheetViews>
  <sheetFormatPr defaultColWidth="11.421875" defaultRowHeight="12.75"/>
  <cols>
    <col min="1" max="1" width="28.7109375" style="135" customWidth="1"/>
    <col min="2" max="6" width="9.57421875" style="201" customWidth="1"/>
    <col min="7" max="7" width="9.57421875" style="202" customWidth="1"/>
    <col min="8" max="16384" width="11.421875" style="135" customWidth="1"/>
  </cols>
  <sheetData>
    <row r="1" ht="12.75">
      <c r="A1" s="200" t="s">
        <v>322</v>
      </c>
    </row>
    <row r="2" ht="8.25" customHeight="1" thickBot="1"/>
    <row r="3" spans="1:7" s="201" customFormat="1" ht="13.5" customHeight="1" thickBot="1">
      <c r="A3" s="203"/>
      <c r="B3" s="482">
        <v>2000</v>
      </c>
      <c r="C3" s="483">
        <v>2001</v>
      </c>
      <c r="D3" s="483">
        <v>2002</v>
      </c>
      <c r="E3" s="483">
        <v>2003</v>
      </c>
      <c r="F3" s="483">
        <v>2004</v>
      </c>
      <c r="G3" s="484">
        <v>2005</v>
      </c>
    </row>
    <row r="4" spans="1:7" s="201" customFormat="1" ht="9" customHeight="1">
      <c r="A4" s="203"/>
      <c r="B4" s="204"/>
      <c r="C4" s="204"/>
      <c r="D4" s="204"/>
      <c r="E4" s="204"/>
      <c r="F4" s="204"/>
      <c r="G4" s="205"/>
    </row>
    <row r="5" spans="1:7" ht="12" customHeight="1" thickBot="1">
      <c r="A5" s="221" t="s">
        <v>212</v>
      </c>
      <c r="G5" s="206"/>
    </row>
    <row r="6" spans="1:7" s="200" customFormat="1" ht="12.75">
      <c r="A6" s="207" t="s">
        <v>215</v>
      </c>
      <c r="B6" s="461">
        <f aca="true" t="shared" si="0" ref="B6:G6">SUM(B7:B15)</f>
        <v>84528.35769100001</v>
      </c>
      <c r="C6" s="461">
        <f t="shared" si="0"/>
        <v>95624.851889</v>
      </c>
      <c r="D6" s="461">
        <f t="shared" si="0"/>
        <v>96871.864728</v>
      </c>
      <c r="E6" s="461">
        <f t="shared" si="0"/>
        <v>101840.03174299998</v>
      </c>
      <c r="F6" s="461">
        <f t="shared" si="0"/>
        <v>346265.814546</v>
      </c>
      <c r="G6" s="462">
        <f t="shared" si="0"/>
        <v>356730.17430699995</v>
      </c>
    </row>
    <row r="7" spans="1:7" ht="11.25" customHeight="1">
      <c r="A7" s="208" t="s">
        <v>68</v>
      </c>
      <c r="B7" s="463">
        <v>18770.951233</v>
      </c>
      <c r="C7" s="463">
        <v>16409.291569</v>
      </c>
      <c r="D7" s="463">
        <v>19795.259236</v>
      </c>
      <c r="E7" s="463">
        <v>22568.485775</v>
      </c>
      <c r="F7" s="463">
        <v>33766.483163</v>
      </c>
      <c r="G7" s="464">
        <v>32333.038682</v>
      </c>
    </row>
    <row r="8" spans="1:7" ht="11.25" customHeight="1">
      <c r="A8" s="208" t="s">
        <v>218</v>
      </c>
      <c r="B8" s="463">
        <v>7269.686203</v>
      </c>
      <c r="C8" s="463">
        <v>7786.380453</v>
      </c>
      <c r="D8" s="463">
        <v>8514.222953</v>
      </c>
      <c r="E8" s="463">
        <v>9574.735575</v>
      </c>
      <c r="F8" s="463">
        <v>14487.112878</v>
      </c>
      <c r="G8" s="464">
        <v>11592.663079</v>
      </c>
    </row>
    <row r="9" spans="1:7" ht="11.25" customHeight="1">
      <c r="A9" s="208" t="s">
        <v>219</v>
      </c>
      <c r="B9" s="463">
        <v>1755.1004</v>
      </c>
      <c r="C9" s="463">
        <v>2628.150482</v>
      </c>
      <c r="D9" s="463">
        <v>2728.437138</v>
      </c>
      <c r="E9" s="463">
        <v>2474.789996</v>
      </c>
      <c r="F9" s="463">
        <v>3243.460974</v>
      </c>
      <c r="G9" s="464">
        <v>3207.995028</v>
      </c>
    </row>
    <row r="10" spans="1:7" ht="11.25" customHeight="1">
      <c r="A10" s="208" t="s">
        <v>70</v>
      </c>
      <c r="B10" s="463">
        <v>6928.732213</v>
      </c>
      <c r="C10" s="463">
        <v>9243.596347</v>
      </c>
      <c r="D10" s="463">
        <v>9611.583315</v>
      </c>
      <c r="E10" s="463">
        <v>9382.123375</v>
      </c>
      <c r="F10" s="463">
        <v>20607.349481</v>
      </c>
      <c r="G10" s="464">
        <v>17600.577048</v>
      </c>
    </row>
    <row r="11" spans="1:7" ht="11.25" customHeight="1">
      <c r="A11" s="208" t="s">
        <v>71</v>
      </c>
      <c r="B11" s="463">
        <v>19669.428188</v>
      </c>
      <c r="C11" s="463">
        <v>22894.983489</v>
      </c>
      <c r="D11" s="463">
        <v>21415.240384</v>
      </c>
      <c r="E11" s="463">
        <v>16725.374589</v>
      </c>
      <c r="F11" s="463">
        <v>21926.065828</v>
      </c>
      <c r="G11" s="464">
        <v>35938.496265</v>
      </c>
    </row>
    <row r="12" spans="1:7" ht="11.25" customHeight="1">
      <c r="A12" s="208" t="s">
        <v>220</v>
      </c>
      <c r="B12" s="463">
        <v>1880.114865</v>
      </c>
      <c r="C12" s="463">
        <v>1318.522501</v>
      </c>
      <c r="D12" s="463">
        <v>2106.197334</v>
      </c>
      <c r="E12" s="463">
        <v>2761.122086</v>
      </c>
      <c r="F12" s="463">
        <v>3342.869254</v>
      </c>
      <c r="G12" s="464">
        <v>4147.387039</v>
      </c>
    </row>
    <row r="13" spans="1:7" ht="11.25" customHeight="1">
      <c r="A13" s="208" t="s">
        <v>69</v>
      </c>
      <c r="B13" s="463">
        <v>22166.080134</v>
      </c>
      <c r="C13" s="463">
        <v>27543.79457</v>
      </c>
      <c r="D13" s="463">
        <v>23092.246609</v>
      </c>
      <c r="E13" s="463">
        <v>27420.148433</v>
      </c>
      <c r="F13" s="463">
        <v>232580.10047</v>
      </c>
      <c r="G13" s="464">
        <v>231727.108505</v>
      </c>
    </row>
    <row r="14" spans="1:7" ht="11.25" customHeight="1">
      <c r="A14" s="208" t="s">
        <v>221</v>
      </c>
      <c r="B14" s="463">
        <v>1307.573472</v>
      </c>
      <c r="C14" s="463">
        <v>1181.719747</v>
      </c>
      <c r="D14" s="463">
        <v>1334.445398</v>
      </c>
      <c r="E14" s="463">
        <v>2325.509253</v>
      </c>
      <c r="F14" s="463">
        <v>3457.574954</v>
      </c>
      <c r="G14" s="464">
        <v>4215.591049</v>
      </c>
    </row>
    <row r="15" spans="1:7" ht="11.25" customHeight="1">
      <c r="A15" s="208" t="s">
        <v>67</v>
      </c>
      <c r="B15" s="463">
        <v>4780.690983</v>
      </c>
      <c r="C15" s="463">
        <v>6618.412731</v>
      </c>
      <c r="D15" s="463">
        <v>8274.232361</v>
      </c>
      <c r="E15" s="463">
        <v>8607.742661</v>
      </c>
      <c r="F15" s="463">
        <v>12854.797544</v>
      </c>
      <c r="G15" s="464">
        <v>15967.317612</v>
      </c>
    </row>
    <row r="16" spans="1:7" ht="5.25" customHeight="1" thickBot="1">
      <c r="A16" s="209"/>
      <c r="B16" s="466"/>
      <c r="C16" s="466"/>
      <c r="D16" s="466"/>
      <c r="E16" s="466"/>
      <c r="F16" s="466"/>
      <c r="G16" s="472"/>
    </row>
    <row r="17" spans="1:7" s="200" customFormat="1" ht="12.75">
      <c r="A17" s="207" t="s">
        <v>121</v>
      </c>
      <c r="B17" s="461">
        <f aca="true" t="shared" si="1" ref="B17:G17">SUM(B18:B26)</f>
        <v>2611.077637</v>
      </c>
      <c r="C17" s="461">
        <f t="shared" si="1"/>
        <v>3715.810806</v>
      </c>
      <c r="D17" s="461">
        <f t="shared" si="1"/>
        <v>4723.250232</v>
      </c>
      <c r="E17" s="461">
        <f t="shared" si="1"/>
        <v>5477.398545</v>
      </c>
      <c r="F17" s="461">
        <f t="shared" si="1"/>
        <v>9982.224451</v>
      </c>
      <c r="G17" s="462">
        <f t="shared" si="1"/>
        <v>9905.310889</v>
      </c>
    </row>
    <row r="18" spans="1:7" ht="12" customHeight="1">
      <c r="A18" s="208" t="s">
        <v>68</v>
      </c>
      <c r="B18" s="463">
        <v>1191.506265</v>
      </c>
      <c r="C18" s="463">
        <v>493.35396</v>
      </c>
      <c r="D18" s="463">
        <v>1438.276089</v>
      </c>
      <c r="E18" s="463">
        <v>1272.514291</v>
      </c>
      <c r="F18" s="463">
        <v>1347.908223</v>
      </c>
      <c r="G18" s="464">
        <v>2447.168973</v>
      </c>
    </row>
    <row r="19" spans="1:7" ht="12" customHeight="1">
      <c r="A19" s="208" t="s">
        <v>222</v>
      </c>
      <c r="B19" s="463">
        <v>41.8531</v>
      </c>
      <c r="C19" s="463">
        <v>27.37052</v>
      </c>
      <c r="D19" s="463">
        <v>0</v>
      </c>
      <c r="E19" s="463">
        <v>90.818024</v>
      </c>
      <c r="F19" s="463">
        <v>69.020684</v>
      </c>
      <c r="G19" s="464">
        <v>0.443067</v>
      </c>
    </row>
    <row r="20" spans="1:7" ht="12" customHeight="1">
      <c r="A20" s="208" t="s">
        <v>218</v>
      </c>
      <c r="B20" s="463">
        <v>192.578034</v>
      </c>
      <c r="C20" s="463">
        <v>430.444824</v>
      </c>
      <c r="D20" s="463">
        <v>512.307578</v>
      </c>
      <c r="E20" s="463">
        <v>636.876435</v>
      </c>
      <c r="F20" s="463">
        <v>1255.728381</v>
      </c>
      <c r="G20" s="464">
        <v>813.941731</v>
      </c>
    </row>
    <row r="21" spans="1:7" ht="12" customHeight="1">
      <c r="A21" s="208" t="s">
        <v>219</v>
      </c>
      <c r="B21" s="463">
        <v>279.387112</v>
      </c>
      <c r="C21" s="463">
        <v>447.114193</v>
      </c>
      <c r="D21" s="463">
        <v>425.08657</v>
      </c>
      <c r="E21" s="463">
        <v>319.189266</v>
      </c>
      <c r="F21" s="463">
        <v>200.901496</v>
      </c>
      <c r="G21" s="464">
        <v>258.400553</v>
      </c>
    </row>
    <row r="22" spans="1:7" ht="12" customHeight="1">
      <c r="A22" s="208" t="s">
        <v>70</v>
      </c>
      <c r="B22" s="463">
        <v>200.435614</v>
      </c>
      <c r="C22" s="463">
        <v>344.083411</v>
      </c>
      <c r="D22" s="463">
        <v>879.832374</v>
      </c>
      <c r="E22" s="463">
        <v>805.631514</v>
      </c>
      <c r="F22" s="463">
        <v>463.560403</v>
      </c>
      <c r="G22" s="464">
        <v>1668.154448</v>
      </c>
    </row>
    <row r="23" spans="1:7" ht="12" customHeight="1">
      <c r="A23" s="208" t="s">
        <v>71</v>
      </c>
      <c r="B23" s="463">
        <v>18.998655</v>
      </c>
      <c r="C23" s="463">
        <v>37.451942</v>
      </c>
      <c r="D23" s="463">
        <v>95.608294</v>
      </c>
      <c r="E23" s="463">
        <v>170.593025</v>
      </c>
      <c r="F23" s="463">
        <v>221.874077</v>
      </c>
      <c r="G23" s="464">
        <v>701.900009</v>
      </c>
    </row>
    <row r="24" spans="1:7" ht="12" customHeight="1">
      <c r="A24" s="208" t="s">
        <v>220</v>
      </c>
      <c r="B24" s="463">
        <v>89.132804</v>
      </c>
      <c r="C24" s="463">
        <v>128.898906</v>
      </c>
      <c r="D24" s="463">
        <v>94.9774</v>
      </c>
      <c r="E24" s="463">
        <v>189.825142</v>
      </c>
      <c r="F24" s="463">
        <v>88.612108</v>
      </c>
      <c r="G24" s="464">
        <v>172.515294</v>
      </c>
    </row>
    <row r="25" spans="1:7" ht="12" customHeight="1">
      <c r="A25" s="208" t="s">
        <v>69</v>
      </c>
      <c r="B25" s="463">
        <v>313.901787</v>
      </c>
      <c r="C25" s="463">
        <v>1414.953249</v>
      </c>
      <c r="D25" s="463">
        <v>855.661378</v>
      </c>
      <c r="E25" s="463">
        <v>1594.602139</v>
      </c>
      <c r="F25" s="463">
        <v>5709.348059</v>
      </c>
      <c r="G25" s="464">
        <v>2957.715179</v>
      </c>
    </row>
    <row r="26" spans="1:7" ht="12" customHeight="1">
      <c r="A26" s="208" t="s">
        <v>67</v>
      </c>
      <c r="B26" s="463">
        <v>283.284266</v>
      </c>
      <c r="C26" s="463">
        <v>392.139801</v>
      </c>
      <c r="D26" s="463">
        <v>421.500549</v>
      </c>
      <c r="E26" s="463">
        <v>397.348709</v>
      </c>
      <c r="F26" s="463">
        <v>625.27102</v>
      </c>
      <c r="G26" s="464">
        <v>885.071635</v>
      </c>
    </row>
    <row r="27" spans="1:7" ht="6" customHeight="1" thickBot="1">
      <c r="A27" s="211"/>
      <c r="B27" s="466"/>
      <c r="C27" s="466"/>
      <c r="D27" s="466"/>
      <c r="E27" s="466"/>
      <c r="F27" s="466"/>
      <c r="G27" s="467"/>
    </row>
    <row r="28" spans="1:7" ht="12.75">
      <c r="A28" s="207" t="s">
        <v>113</v>
      </c>
      <c r="B28" s="461">
        <f aca="true" t="shared" si="2" ref="B28:G28">SUM(B29:B37)</f>
        <v>4404.013315</v>
      </c>
      <c r="C28" s="461">
        <f t="shared" si="2"/>
        <v>3876.3598020000004</v>
      </c>
      <c r="D28" s="461">
        <f t="shared" si="2"/>
        <v>9816.472892000002</v>
      </c>
      <c r="E28" s="461">
        <f t="shared" si="2"/>
        <v>5567.724809</v>
      </c>
      <c r="F28" s="461">
        <f t="shared" si="2"/>
        <v>4513.437633</v>
      </c>
      <c r="G28" s="462">
        <f t="shared" si="2"/>
        <v>5979.286985999999</v>
      </c>
    </row>
    <row r="29" spans="1:7" ht="12" customHeight="1">
      <c r="A29" s="208" t="s">
        <v>68</v>
      </c>
      <c r="B29" s="477">
        <f>972.575+108.376</f>
        <v>1080.951</v>
      </c>
      <c r="C29" s="477">
        <v>1151.864156</v>
      </c>
      <c r="D29" s="477">
        <v>1447.873671</v>
      </c>
      <c r="E29" s="477">
        <v>988.452581</v>
      </c>
      <c r="F29" s="477">
        <v>1029.512391</v>
      </c>
      <c r="G29" s="478">
        <v>1039.491531</v>
      </c>
    </row>
    <row r="30" spans="1:7" ht="12" customHeight="1">
      <c r="A30" s="208" t="s">
        <v>218</v>
      </c>
      <c r="B30" s="477">
        <v>118.428</v>
      </c>
      <c r="C30" s="477">
        <v>254.704934</v>
      </c>
      <c r="D30" s="477">
        <v>123.837836</v>
      </c>
      <c r="E30" s="477">
        <v>164.298777</v>
      </c>
      <c r="F30" s="477">
        <v>146.090992</v>
      </c>
      <c r="G30" s="478">
        <v>552.67695</v>
      </c>
    </row>
    <row r="31" spans="1:7" ht="12" customHeight="1">
      <c r="A31" s="208" t="s">
        <v>219</v>
      </c>
      <c r="B31" s="477">
        <f>'[1]synthèse produits par pays'!$B$31/1000000</f>
        <v>676.931855</v>
      </c>
      <c r="C31" s="477">
        <v>570.261742</v>
      </c>
      <c r="D31" s="477">
        <v>620.505962</v>
      </c>
      <c r="E31" s="477">
        <v>283.402614</v>
      </c>
      <c r="F31" s="477">
        <v>170.542387</v>
      </c>
      <c r="G31" s="478">
        <v>111.419317</v>
      </c>
    </row>
    <row r="32" spans="1:7" ht="12" customHeight="1">
      <c r="A32" s="208" t="s">
        <v>70</v>
      </c>
      <c r="B32" s="477">
        <f>'[1]synthèse produits par pays'!$B$32/1000000</f>
        <v>592.117524</v>
      </c>
      <c r="C32" s="477">
        <v>467.807173</v>
      </c>
      <c r="D32" s="477">
        <v>1004.291759</v>
      </c>
      <c r="E32" s="477">
        <v>936.032172</v>
      </c>
      <c r="F32" s="477">
        <v>770.899842</v>
      </c>
      <c r="G32" s="478">
        <v>1111.249586</v>
      </c>
    </row>
    <row r="33" spans="1:7" ht="12" customHeight="1">
      <c r="A33" s="208" t="s">
        <v>71</v>
      </c>
      <c r="B33" s="477">
        <f>'[1]synthèse produits par pays'!$B$33/1000000</f>
        <v>47.925951</v>
      </c>
      <c r="C33" s="477">
        <v>48.75248</v>
      </c>
      <c r="D33" s="477">
        <v>340.059537</v>
      </c>
      <c r="E33" s="477">
        <v>149.842023</v>
      </c>
      <c r="F33" s="477">
        <v>24.222117</v>
      </c>
      <c r="G33" s="478">
        <v>11.694365</v>
      </c>
    </row>
    <row r="34" spans="1:7" ht="12" customHeight="1">
      <c r="A34" s="208" t="s">
        <v>220</v>
      </c>
      <c r="B34" s="477">
        <f>'[1]synthèse produits par pays'!$B$35/1000000</f>
        <v>87.443241</v>
      </c>
      <c r="C34" s="477">
        <v>133.932639</v>
      </c>
      <c r="D34" s="477">
        <v>1.526839</v>
      </c>
      <c r="E34" s="477">
        <v>121.117596</v>
      </c>
      <c r="F34" s="477">
        <v>107.6064</v>
      </c>
      <c r="G34" s="478">
        <v>143.472187</v>
      </c>
    </row>
    <row r="35" spans="1:7" ht="12" customHeight="1">
      <c r="A35" s="208" t="s">
        <v>69</v>
      </c>
      <c r="B35" s="477">
        <f>'[1]synthèse produits par pays'!$B$36/1000000</f>
        <v>1022.161086</v>
      </c>
      <c r="C35" s="477">
        <v>490.904861</v>
      </c>
      <c r="D35" s="477">
        <v>5004.152412</v>
      </c>
      <c r="E35" s="477">
        <v>1877.504743</v>
      </c>
      <c r="F35" s="477">
        <v>603.047947</v>
      </c>
      <c r="G35" s="478">
        <v>1429.163723</v>
      </c>
    </row>
    <row r="36" spans="1:7" ht="12" customHeight="1">
      <c r="A36" s="208" t="s">
        <v>221</v>
      </c>
      <c r="B36" s="477">
        <f>'[1]synthèse produits par pays'!$B$37/1000000</f>
        <v>18.543886</v>
      </c>
      <c r="C36" s="477">
        <v>77.903968</v>
      </c>
      <c r="D36" s="480"/>
      <c r="E36" s="477">
        <v>41.64007</v>
      </c>
      <c r="F36" s="477">
        <v>37.698472</v>
      </c>
      <c r="G36" s="478">
        <v>86.640281</v>
      </c>
    </row>
    <row r="37" spans="1:7" ht="12" customHeight="1">
      <c r="A37" s="208" t="s">
        <v>67</v>
      </c>
      <c r="B37" s="477">
        <v>759.510772</v>
      </c>
      <c r="C37" s="477">
        <v>680.227849</v>
      </c>
      <c r="D37" s="477">
        <v>1274.224876</v>
      </c>
      <c r="E37" s="477">
        <v>1005.434233</v>
      </c>
      <c r="F37" s="477">
        <v>1623.817085</v>
      </c>
      <c r="G37" s="478">
        <v>1493.479046</v>
      </c>
    </row>
    <row r="38" spans="1:7" ht="3.75" customHeight="1" thickBot="1">
      <c r="A38" s="213"/>
      <c r="B38" s="466"/>
      <c r="C38" s="466"/>
      <c r="D38" s="466"/>
      <c r="E38" s="466"/>
      <c r="F38" s="466"/>
      <c r="G38" s="467"/>
    </row>
    <row r="39" spans="1:7" ht="12.75">
      <c r="A39" s="207" t="s">
        <v>118</v>
      </c>
      <c r="B39" s="461">
        <f aca="true" t="shared" si="3" ref="B39:G39">SUM(B40:B48)</f>
        <v>27645.745123</v>
      </c>
      <c r="C39" s="461">
        <f t="shared" si="3"/>
        <v>29721.832046</v>
      </c>
      <c r="D39" s="461">
        <f t="shared" si="3"/>
        <v>29499.708752</v>
      </c>
      <c r="E39" s="461">
        <f t="shared" si="3"/>
        <v>28789.569933</v>
      </c>
      <c r="F39" s="461">
        <f t="shared" si="3"/>
        <v>34470.673475999996</v>
      </c>
      <c r="G39" s="462">
        <f t="shared" si="3"/>
        <v>36724.7068</v>
      </c>
    </row>
    <row r="40" spans="1:7" ht="11.25" customHeight="1">
      <c r="A40" s="208" t="s">
        <v>68</v>
      </c>
      <c r="B40" s="477">
        <v>10878.611159</v>
      </c>
      <c r="C40" s="477">
        <v>9299.155263999999</v>
      </c>
      <c r="D40" s="477">
        <v>10731.151484</v>
      </c>
      <c r="E40" s="477">
        <v>10812.856346999999</v>
      </c>
      <c r="F40" s="477">
        <v>8424.827513</v>
      </c>
      <c r="G40" s="477">
        <v>6542.39086</v>
      </c>
    </row>
    <row r="41" spans="1:7" ht="11.25" customHeight="1">
      <c r="A41" s="208" t="s">
        <v>218</v>
      </c>
      <c r="B41" s="477">
        <v>786.236771</v>
      </c>
      <c r="C41" s="477">
        <v>937.007573</v>
      </c>
      <c r="D41" s="477">
        <v>1627.066967</v>
      </c>
      <c r="E41" s="477">
        <v>1554.514481</v>
      </c>
      <c r="F41" s="477">
        <v>1846.567379</v>
      </c>
      <c r="G41" s="477">
        <v>787.276615</v>
      </c>
    </row>
    <row r="42" spans="1:7" ht="11.25" customHeight="1">
      <c r="A42" s="208" t="s">
        <v>219</v>
      </c>
      <c r="B42" s="477">
        <v>218.77511</v>
      </c>
      <c r="C42" s="477">
        <v>298.152579</v>
      </c>
      <c r="D42" s="477">
        <v>168.881311</v>
      </c>
      <c r="E42" s="477">
        <v>146.082182</v>
      </c>
      <c r="F42" s="477">
        <v>435.666645</v>
      </c>
      <c r="G42" s="477">
        <v>211.151235</v>
      </c>
    </row>
    <row r="43" spans="1:7" ht="11.25" customHeight="1">
      <c r="A43" s="208" t="s">
        <v>70</v>
      </c>
      <c r="B43" s="477">
        <v>1765.658384</v>
      </c>
      <c r="C43" s="477">
        <v>2534.042548</v>
      </c>
      <c r="D43" s="477">
        <v>1574.535852</v>
      </c>
      <c r="E43" s="477">
        <v>1719.614757</v>
      </c>
      <c r="F43" s="477">
        <v>5324.481258</v>
      </c>
      <c r="G43" s="477">
        <v>2617.37195</v>
      </c>
    </row>
    <row r="44" spans="1:7" ht="11.25" customHeight="1">
      <c r="A44" s="208" t="s">
        <v>71</v>
      </c>
      <c r="B44" s="477">
        <v>1431.473394</v>
      </c>
      <c r="C44" s="477">
        <v>2470.414639</v>
      </c>
      <c r="D44" s="477">
        <v>2264.435838</v>
      </c>
      <c r="E44" s="477">
        <v>2320.338254</v>
      </c>
      <c r="F44" s="477">
        <v>3446.220974</v>
      </c>
      <c r="G44" s="477">
        <v>4143.001057</v>
      </c>
    </row>
    <row r="45" spans="1:7" ht="11.25" customHeight="1">
      <c r="A45" s="208" t="s">
        <v>220</v>
      </c>
      <c r="B45" s="477">
        <v>660.725892</v>
      </c>
      <c r="C45" s="477">
        <v>438.537674</v>
      </c>
      <c r="D45" s="477">
        <v>733.055461</v>
      </c>
      <c r="E45" s="477">
        <v>1154.474578</v>
      </c>
      <c r="F45" s="477">
        <v>1139.24914</v>
      </c>
      <c r="G45" s="477">
        <v>1730.132343</v>
      </c>
    </row>
    <row r="46" spans="1:7" ht="11.25" customHeight="1">
      <c r="A46" s="208" t="s">
        <v>69</v>
      </c>
      <c r="B46" s="477">
        <v>9753.618644</v>
      </c>
      <c r="C46" s="477">
        <v>11050.958035</v>
      </c>
      <c r="D46" s="477">
        <v>9865.275128</v>
      </c>
      <c r="E46" s="477">
        <v>8505.516334</v>
      </c>
      <c r="F46" s="477">
        <v>9739.752241</v>
      </c>
      <c r="G46" s="477">
        <v>16189.230197</v>
      </c>
    </row>
    <row r="47" spans="1:7" ht="11.25" customHeight="1">
      <c r="A47" s="208" t="s">
        <v>221</v>
      </c>
      <c r="B47" s="477">
        <v>505.053815</v>
      </c>
      <c r="C47" s="477">
        <v>365.554495</v>
      </c>
      <c r="D47" s="477">
        <v>149.3899</v>
      </c>
      <c r="E47" s="477">
        <v>290.954829</v>
      </c>
      <c r="F47" s="477">
        <v>523.212196</v>
      </c>
      <c r="G47" s="477">
        <v>384.291911</v>
      </c>
    </row>
    <row r="48" spans="1:7" ht="11.25" customHeight="1">
      <c r="A48" s="208" t="s">
        <v>67</v>
      </c>
      <c r="B48" s="477">
        <v>1645.591954</v>
      </c>
      <c r="C48" s="477">
        <v>2328.009239</v>
      </c>
      <c r="D48" s="477">
        <v>2385.916811</v>
      </c>
      <c r="E48" s="477">
        <v>2285.218171</v>
      </c>
      <c r="F48" s="477">
        <v>3590.69613</v>
      </c>
      <c r="G48" s="477">
        <v>4119.860632</v>
      </c>
    </row>
    <row r="49" spans="1:7" ht="6" customHeight="1" thickBot="1">
      <c r="A49" s="213"/>
      <c r="B49" s="466"/>
      <c r="C49" s="466"/>
      <c r="D49" s="466"/>
      <c r="E49" s="466"/>
      <c r="F49" s="466"/>
      <c r="G49" s="467"/>
    </row>
    <row r="50" spans="1:7" ht="12" customHeight="1">
      <c r="A50" s="207" t="s">
        <v>115</v>
      </c>
      <c r="B50" s="461">
        <f aca="true" t="shared" si="4" ref="B50:G50">SUM(B51:B58)</f>
        <v>721.720028</v>
      </c>
      <c r="C50" s="461">
        <f t="shared" si="4"/>
        <v>711.89959</v>
      </c>
      <c r="D50" s="461">
        <f t="shared" si="4"/>
        <v>1180.1198960000002</v>
      </c>
      <c r="E50" s="461">
        <f t="shared" si="4"/>
        <v>1133.166178</v>
      </c>
      <c r="F50" s="461">
        <f t="shared" si="4"/>
        <v>1459.604554</v>
      </c>
      <c r="G50" s="462">
        <f t="shared" si="4"/>
        <v>1792.1330469999998</v>
      </c>
    </row>
    <row r="51" spans="1:7" ht="11.25" customHeight="1">
      <c r="A51" s="208" t="s">
        <v>68</v>
      </c>
      <c r="B51" s="477">
        <v>201.680694</v>
      </c>
      <c r="C51" s="477">
        <v>69.828838</v>
      </c>
      <c r="D51" s="477">
        <v>154.902422</v>
      </c>
      <c r="E51" s="477">
        <v>254.804495</v>
      </c>
      <c r="F51" s="477">
        <v>397.211333</v>
      </c>
      <c r="G51" s="478">
        <v>439.747523</v>
      </c>
    </row>
    <row r="52" spans="1:7" ht="11.25" customHeight="1">
      <c r="A52" s="208" t="s">
        <v>218</v>
      </c>
      <c r="B52" s="477">
        <v>11.834868</v>
      </c>
      <c r="C52" s="477">
        <v>20.130321</v>
      </c>
      <c r="D52" s="477">
        <v>52.371618</v>
      </c>
      <c r="E52" s="477">
        <v>155.263915</v>
      </c>
      <c r="F52" s="477">
        <v>26.936247</v>
      </c>
      <c r="G52" s="478">
        <v>600.838041</v>
      </c>
    </row>
    <row r="53" spans="1:7" ht="11.25" customHeight="1">
      <c r="A53" s="208" t="s">
        <v>219</v>
      </c>
      <c r="B53" s="477">
        <v>5.310294</v>
      </c>
      <c r="C53" s="477">
        <v>5.8795</v>
      </c>
      <c r="D53" s="477">
        <v>5.464358</v>
      </c>
      <c r="E53" s="477">
        <v>3.904701</v>
      </c>
      <c r="F53" s="477">
        <v>5.627016</v>
      </c>
      <c r="G53" s="478">
        <v>4.435643</v>
      </c>
    </row>
    <row r="54" spans="1:7" ht="11.25" customHeight="1">
      <c r="A54" s="208" t="s">
        <v>70</v>
      </c>
      <c r="B54" s="477">
        <v>28.665</v>
      </c>
      <c r="C54" s="477">
        <v>372.894801</v>
      </c>
      <c r="D54" s="477">
        <v>135.12148</v>
      </c>
      <c r="E54" s="477">
        <v>253.728957</v>
      </c>
      <c r="F54" s="477">
        <v>158.857129</v>
      </c>
      <c r="G54" s="478">
        <v>44.567699</v>
      </c>
    </row>
    <row r="55" spans="1:7" ht="11.25" customHeight="1">
      <c r="A55" s="208" t="s">
        <v>71</v>
      </c>
      <c r="B55" s="477">
        <v>2.257336</v>
      </c>
      <c r="C55" s="480"/>
      <c r="D55" s="477">
        <v>5.0961</v>
      </c>
      <c r="E55" s="480"/>
      <c r="F55" s="477">
        <v>4.373183</v>
      </c>
      <c r="G55" s="481"/>
    </row>
    <row r="56" spans="1:7" ht="11.25" customHeight="1">
      <c r="A56" s="208" t="s">
        <v>220</v>
      </c>
      <c r="B56" s="477">
        <v>17.52764</v>
      </c>
      <c r="C56" s="477">
        <v>30.42666</v>
      </c>
      <c r="D56" s="477">
        <v>41.050195</v>
      </c>
      <c r="E56" s="477">
        <v>27.429796</v>
      </c>
      <c r="F56" s="477">
        <v>5.488447</v>
      </c>
      <c r="G56" s="478">
        <v>12.817491</v>
      </c>
    </row>
    <row r="57" spans="1:7" ht="11.25" customHeight="1">
      <c r="A57" s="208" t="s">
        <v>69</v>
      </c>
      <c r="B57" s="477">
        <v>437.163781</v>
      </c>
      <c r="C57" s="477">
        <v>125.059541</v>
      </c>
      <c r="D57" s="477">
        <v>650.349018</v>
      </c>
      <c r="E57" s="477">
        <v>330.307503</v>
      </c>
      <c r="F57" s="477">
        <v>729.036277</v>
      </c>
      <c r="G57" s="478">
        <v>546.98725</v>
      </c>
    </row>
    <row r="58" spans="1:7" ht="11.25" customHeight="1">
      <c r="A58" s="208" t="s">
        <v>67</v>
      </c>
      <c r="B58" s="477">
        <v>17.280415</v>
      </c>
      <c r="C58" s="477">
        <v>87.679929</v>
      </c>
      <c r="D58" s="477">
        <v>135.764705</v>
      </c>
      <c r="E58" s="477">
        <v>107.726811</v>
      </c>
      <c r="F58" s="477">
        <v>132.074922</v>
      </c>
      <c r="G58" s="478">
        <v>142.7394</v>
      </c>
    </row>
    <row r="59" spans="1:7" ht="6.75" customHeight="1" thickBot="1">
      <c r="A59" s="211"/>
      <c r="B59" s="210"/>
      <c r="C59" s="210"/>
      <c r="D59" s="210"/>
      <c r="E59" s="210"/>
      <c r="F59" s="210"/>
      <c r="G59" s="212"/>
    </row>
    <row r="60" spans="1:7" ht="5.25" customHeight="1">
      <c r="A60" s="225"/>
      <c r="B60" s="226"/>
      <c r="C60" s="226"/>
      <c r="D60" s="226"/>
      <c r="E60" s="226"/>
      <c r="F60" s="226"/>
      <c r="G60" s="226"/>
    </row>
    <row r="61" spans="1:7" ht="12" customHeight="1">
      <c r="A61" s="18" t="s">
        <v>305</v>
      </c>
      <c r="B61" s="205"/>
      <c r="C61" s="205"/>
      <c r="D61" s="205"/>
      <c r="E61" s="205"/>
      <c r="F61" s="205"/>
      <c r="G61" s="205"/>
    </row>
    <row r="62" spans="1:7" ht="13.5" customHeight="1">
      <c r="A62" s="222"/>
      <c r="B62" s="205"/>
      <c r="C62" s="205"/>
      <c r="D62" s="205"/>
      <c r="E62" s="205"/>
      <c r="F62" s="205"/>
      <c r="G62" s="205"/>
    </row>
    <row r="63" spans="1:7" ht="13.5" customHeight="1">
      <c r="A63" s="222"/>
      <c r="B63" s="205"/>
      <c r="C63" s="205"/>
      <c r="D63" s="205"/>
      <c r="E63" s="205"/>
      <c r="F63" s="205"/>
      <c r="G63" s="205"/>
    </row>
    <row r="64" ht="13.5" customHeight="1">
      <c r="A64" s="200" t="s">
        <v>331</v>
      </c>
    </row>
    <row r="65" ht="11.25" customHeight="1" thickBot="1"/>
    <row r="66" spans="1:7" ht="13.5" customHeight="1" thickBot="1">
      <c r="A66" s="203"/>
      <c r="B66" s="482">
        <v>2000</v>
      </c>
      <c r="C66" s="483">
        <v>2001</v>
      </c>
      <c r="D66" s="483">
        <v>2002</v>
      </c>
      <c r="E66" s="483">
        <v>2003</v>
      </c>
      <c r="F66" s="483">
        <v>2004</v>
      </c>
      <c r="G66" s="484">
        <v>2005</v>
      </c>
    </row>
    <row r="67" spans="1:7" ht="9" customHeight="1">
      <c r="A67" s="203"/>
      <c r="B67" s="204"/>
      <c r="C67" s="204"/>
      <c r="D67" s="204"/>
      <c r="E67" s="204"/>
      <c r="F67" s="204"/>
      <c r="G67" s="205"/>
    </row>
    <row r="68" spans="1:7" ht="13.5" customHeight="1">
      <c r="A68" s="221" t="s">
        <v>212</v>
      </c>
      <c r="G68" s="206"/>
    </row>
    <row r="69" spans="1:7" ht="6" customHeight="1" thickBot="1">
      <c r="A69" s="223"/>
      <c r="B69" s="224"/>
      <c r="C69" s="224"/>
      <c r="D69" s="224"/>
      <c r="E69" s="224"/>
      <c r="F69" s="224"/>
      <c r="G69" s="224"/>
    </row>
    <row r="70" spans="1:7" ht="13.5" customHeight="1">
      <c r="A70" s="207" t="s">
        <v>114</v>
      </c>
      <c r="B70" s="461">
        <f aca="true" t="shared" si="5" ref="B70:G70">SUM(B71:B78)</f>
        <v>2126.677087</v>
      </c>
      <c r="C70" s="461">
        <f t="shared" si="5"/>
        <v>3054.465016</v>
      </c>
      <c r="D70" s="461">
        <f t="shared" si="5"/>
        <v>3765.6388990000005</v>
      </c>
      <c r="E70" s="461">
        <f t="shared" si="5"/>
        <v>5904.396121999999</v>
      </c>
      <c r="F70" s="461">
        <f t="shared" si="5"/>
        <v>5770.0202340000005</v>
      </c>
      <c r="G70" s="462">
        <f t="shared" si="5"/>
        <v>6358.542853000001</v>
      </c>
    </row>
    <row r="71" spans="1:7" ht="13.5" customHeight="1">
      <c r="A71" s="208" t="s">
        <v>68</v>
      </c>
      <c r="B71" s="477">
        <v>22.895575</v>
      </c>
      <c r="C71" s="477">
        <v>1.680878</v>
      </c>
      <c r="D71" s="477">
        <v>5.927751</v>
      </c>
      <c r="E71" s="477">
        <v>7.566979</v>
      </c>
      <c r="F71" s="477">
        <v>13.339194</v>
      </c>
      <c r="G71" s="478">
        <v>42.92802</v>
      </c>
    </row>
    <row r="72" spans="1:7" ht="12.75">
      <c r="A72" s="208" t="s">
        <v>218</v>
      </c>
      <c r="B72" s="477">
        <v>1635.694445</v>
      </c>
      <c r="C72" s="477">
        <v>2041.015518</v>
      </c>
      <c r="D72" s="477">
        <v>3150.927075</v>
      </c>
      <c r="E72" s="477">
        <v>3634.656333</v>
      </c>
      <c r="F72" s="477">
        <v>4992.948131</v>
      </c>
      <c r="G72" s="478">
        <v>4284.531202</v>
      </c>
    </row>
    <row r="73" spans="1:7" ht="12.75">
      <c r="A73" s="208" t="s">
        <v>219</v>
      </c>
      <c r="B73" s="477">
        <v>10.422116</v>
      </c>
      <c r="C73" s="477">
        <v>25.095111</v>
      </c>
      <c r="D73" s="477">
        <v>28.13051</v>
      </c>
      <c r="E73" s="477">
        <v>283.719843</v>
      </c>
      <c r="F73" s="477">
        <v>113.652041</v>
      </c>
      <c r="G73" s="478">
        <v>65.255159</v>
      </c>
    </row>
    <row r="74" spans="1:7" ht="12.75">
      <c r="A74" s="208" t="s">
        <v>70</v>
      </c>
      <c r="B74" s="477">
        <v>7.185</v>
      </c>
      <c r="C74" s="477">
        <v>115.512597</v>
      </c>
      <c r="D74" s="477">
        <v>172.544901</v>
      </c>
      <c r="E74" s="477">
        <v>321.527631</v>
      </c>
      <c r="F74" s="477">
        <v>18.22731</v>
      </c>
      <c r="G74" s="478">
        <v>967.260895</v>
      </c>
    </row>
    <row r="75" spans="1:7" ht="12.75">
      <c r="A75" s="208" t="s">
        <v>71</v>
      </c>
      <c r="B75" s="477">
        <v>0.887</v>
      </c>
      <c r="C75" s="477">
        <v>2.6969</v>
      </c>
      <c r="D75" s="477">
        <v>5.707841</v>
      </c>
      <c r="E75" s="477">
        <v>13.11938</v>
      </c>
      <c r="F75" s="477">
        <v>18.278607</v>
      </c>
      <c r="G75" s="478">
        <v>9.27013</v>
      </c>
    </row>
    <row r="76" spans="1:7" ht="12.75">
      <c r="A76" s="208" t="s">
        <v>220</v>
      </c>
      <c r="B76" s="479">
        <v>0.06713</v>
      </c>
      <c r="C76" s="477">
        <v>3.883482</v>
      </c>
      <c r="D76" s="477">
        <v>0.692913</v>
      </c>
      <c r="E76" s="477">
        <v>48.238648</v>
      </c>
      <c r="F76" s="480"/>
      <c r="G76" s="478">
        <v>1.003495</v>
      </c>
    </row>
    <row r="77" spans="1:7" ht="12.75">
      <c r="A77" s="208" t="s">
        <v>69</v>
      </c>
      <c r="B77" s="477">
        <v>72.645584</v>
      </c>
      <c r="C77" s="477">
        <v>551.729417</v>
      </c>
      <c r="D77" s="477">
        <v>118.16784</v>
      </c>
      <c r="E77" s="477">
        <v>1026.046887</v>
      </c>
      <c r="F77" s="477">
        <v>430.179622</v>
      </c>
      <c r="G77" s="478">
        <v>670.934773</v>
      </c>
    </row>
    <row r="78" spans="1:7" ht="13.5" thickBot="1">
      <c r="A78" s="213" t="s">
        <v>67</v>
      </c>
      <c r="B78" s="477">
        <v>376.880237</v>
      </c>
      <c r="C78" s="477">
        <v>312.851113</v>
      </c>
      <c r="D78" s="477">
        <v>283.540068</v>
      </c>
      <c r="E78" s="477">
        <v>569.520421</v>
      </c>
      <c r="F78" s="477">
        <v>183.395329</v>
      </c>
      <c r="G78" s="478">
        <v>317.359179</v>
      </c>
    </row>
    <row r="79" spans="1:7" ht="12.75">
      <c r="A79" s="207" t="s">
        <v>122</v>
      </c>
      <c r="B79" s="461">
        <f aca="true" t="shared" si="6" ref="B79:G79">SUM(B80:B87)</f>
        <v>7585.459</v>
      </c>
      <c r="C79" s="461">
        <f t="shared" si="6"/>
        <v>5900.6915538</v>
      </c>
      <c r="D79" s="461">
        <f t="shared" si="6"/>
        <v>5910.381641000001</v>
      </c>
      <c r="E79" s="461">
        <f t="shared" si="6"/>
        <v>7194.712092</v>
      </c>
      <c r="F79" s="461">
        <f t="shared" si="6"/>
        <v>9945.013055000001</v>
      </c>
      <c r="G79" s="462">
        <f t="shared" si="6"/>
        <v>8545.379117999999</v>
      </c>
    </row>
    <row r="80" spans="1:7" ht="12.75">
      <c r="A80" s="208" t="s">
        <v>68</v>
      </c>
      <c r="B80" s="477">
        <v>1041.384375</v>
      </c>
      <c r="C80" s="477">
        <v>1780.558354</v>
      </c>
      <c r="D80" s="477">
        <v>1847.05285</v>
      </c>
      <c r="E80" s="477">
        <v>2368.550419</v>
      </c>
      <c r="F80" s="477">
        <v>2897.55622</v>
      </c>
      <c r="G80" s="478">
        <v>2707.782854</v>
      </c>
    </row>
    <row r="81" spans="1:7" ht="12.75">
      <c r="A81" s="208" t="s">
        <v>218</v>
      </c>
      <c r="B81" s="477">
        <v>3123.633398</v>
      </c>
      <c r="C81" s="477">
        <v>2551.775</v>
      </c>
      <c r="D81" s="477">
        <v>2575.596559</v>
      </c>
      <c r="E81" s="477">
        <v>3002.673316</v>
      </c>
      <c r="F81" s="477">
        <v>5364.893066</v>
      </c>
      <c r="G81" s="478">
        <v>3218.195391</v>
      </c>
    </row>
    <row r="82" spans="1:7" ht="12.75">
      <c r="A82" s="208" t="s">
        <v>219</v>
      </c>
      <c r="B82" s="477">
        <v>26.907312</v>
      </c>
      <c r="C82" s="477">
        <v>33.761008</v>
      </c>
      <c r="D82" s="477">
        <v>14.747006</v>
      </c>
      <c r="E82" s="477">
        <v>11.495473</v>
      </c>
      <c r="F82" s="477">
        <v>6.313903</v>
      </c>
      <c r="G82" s="478">
        <v>11.416039</v>
      </c>
    </row>
    <row r="83" spans="1:7" ht="12.75">
      <c r="A83" s="208" t="s">
        <v>70</v>
      </c>
      <c r="B83" s="477">
        <v>207.528933</v>
      </c>
      <c r="C83" s="477">
        <v>391.4411248</v>
      </c>
      <c r="D83" s="477">
        <v>31.192353</v>
      </c>
      <c r="E83" s="477">
        <v>62.057907</v>
      </c>
      <c r="F83" s="477">
        <v>94.647864</v>
      </c>
      <c r="G83" s="478">
        <v>201.90967</v>
      </c>
    </row>
    <row r="84" spans="1:7" ht="12.75">
      <c r="A84" s="208" t="s">
        <v>71</v>
      </c>
      <c r="B84" s="477">
        <v>11.87665</v>
      </c>
      <c r="C84" s="477">
        <v>89.783402</v>
      </c>
      <c r="D84" s="477">
        <v>22.040111</v>
      </c>
      <c r="E84" s="477">
        <v>15.678454</v>
      </c>
      <c r="F84" s="477">
        <v>4.373178</v>
      </c>
      <c r="G84" s="478">
        <v>1.3292</v>
      </c>
    </row>
    <row r="85" spans="1:7" ht="12.75">
      <c r="A85" s="208" t="s">
        <v>220</v>
      </c>
      <c r="B85" s="477">
        <v>30.924605</v>
      </c>
      <c r="C85" s="477">
        <v>9.533024</v>
      </c>
      <c r="D85" s="477">
        <v>47.807033</v>
      </c>
      <c r="E85" s="477">
        <v>17.606188</v>
      </c>
      <c r="F85" s="477">
        <v>41.714597</v>
      </c>
      <c r="G85" s="478">
        <v>25.450048</v>
      </c>
    </row>
    <row r="86" spans="1:7" ht="12.75">
      <c r="A86" s="208" t="s">
        <v>69</v>
      </c>
      <c r="B86" s="477">
        <v>2934.329</v>
      </c>
      <c r="C86" s="477">
        <v>942.410561</v>
      </c>
      <c r="D86" s="477">
        <v>1161.129437</v>
      </c>
      <c r="E86" s="477">
        <v>1501.41583</v>
      </c>
      <c r="F86" s="477">
        <v>1395.251539</v>
      </c>
      <c r="G86" s="478">
        <v>1579.618259</v>
      </c>
    </row>
    <row r="87" spans="1:7" ht="12.75">
      <c r="A87" s="208" t="s">
        <v>67</v>
      </c>
      <c r="B87" s="477">
        <f>7585.459-SUM(B80:B86)</f>
        <v>208.87472699999944</v>
      </c>
      <c r="C87" s="477">
        <v>101.42908</v>
      </c>
      <c r="D87" s="477">
        <v>210.816292</v>
      </c>
      <c r="E87" s="477">
        <v>215.234505</v>
      </c>
      <c r="F87" s="477">
        <v>140.262688</v>
      </c>
      <c r="G87" s="478">
        <v>799.677657</v>
      </c>
    </row>
    <row r="88" spans="1:7" ht="6.75" customHeight="1" thickBot="1">
      <c r="A88" s="213"/>
      <c r="B88" s="466"/>
      <c r="C88" s="466"/>
      <c r="D88" s="466"/>
      <c r="E88" s="466"/>
      <c r="F88" s="466"/>
      <c r="G88" s="467"/>
    </row>
    <row r="89" spans="1:7" ht="12.75">
      <c r="A89" s="207" t="s">
        <v>223</v>
      </c>
      <c r="B89" s="461">
        <f aca="true" t="shared" si="7" ref="B89:G89">SUM(B90:B98)</f>
        <v>805.778345</v>
      </c>
      <c r="C89" s="461">
        <f t="shared" si="7"/>
        <v>1684.196904</v>
      </c>
      <c r="D89" s="461">
        <f t="shared" si="7"/>
        <v>2241.85586</v>
      </c>
      <c r="E89" s="461">
        <f t="shared" si="7"/>
        <v>1864.219867</v>
      </c>
      <c r="F89" s="461">
        <f t="shared" si="7"/>
        <v>1639.366873</v>
      </c>
      <c r="G89" s="462">
        <f t="shared" si="7"/>
        <v>1613.7192490000002</v>
      </c>
    </row>
    <row r="90" spans="1:7" ht="12.75">
      <c r="A90" s="208" t="s">
        <v>68</v>
      </c>
      <c r="B90" s="477">
        <v>63.981645</v>
      </c>
      <c r="C90" s="477">
        <v>69.473782</v>
      </c>
      <c r="D90" s="477">
        <v>183.418345</v>
      </c>
      <c r="E90" s="477">
        <v>383.20288</v>
      </c>
      <c r="F90" s="477">
        <v>396.756337</v>
      </c>
      <c r="G90" s="478">
        <v>440.911512</v>
      </c>
    </row>
    <row r="91" spans="1:7" ht="12.75">
      <c r="A91" s="208" t="s">
        <v>222</v>
      </c>
      <c r="B91" s="477">
        <v>1.745837</v>
      </c>
      <c r="C91" s="477">
        <v>2.207493</v>
      </c>
      <c r="D91" s="480"/>
      <c r="E91" s="477">
        <v>8.080241</v>
      </c>
      <c r="F91" s="477">
        <v>6.905517</v>
      </c>
      <c r="G91" s="478">
        <v>90.204928</v>
      </c>
    </row>
    <row r="92" spans="1:7" ht="12.75">
      <c r="A92" s="208" t="s">
        <v>218</v>
      </c>
      <c r="B92" s="477">
        <v>0.618598</v>
      </c>
      <c r="C92" s="477">
        <v>5.682603</v>
      </c>
      <c r="D92" s="477">
        <v>0.745906</v>
      </c>
      <c r="E92" s="477">
        <v>3.594106</v>
      </c>
      <c r="F92" s="477">
        <v>6.46141</v>
      </c>
      <c r="G92" s="478">
        <v>9.08739</v>
      </c>
    </row>
    <row r="93" spans="1:7" ht="12.75">
      <c r="A93" s="208" t="s">
        <v>219</v>
      </c>
      <c r="B93" s="477">
        <v>8.502121</v>
      </c>
      <c r="C93" s="477">
        <v>18.699472</v>
      </c>
      <c r="D93" s="477">
        <v>3.867329</v>
      </c>
      <c r="E93" s="477">
        <v>5.012022</v>
      </c>
      <c r="F93" s="477">
        <v>11.592683</v>
      </c>
      <c r="G93" s="478">
        <v>7.741975</v>
      </c>
    </row>
    <row r="94" spans="1:7" ht="12.75">
      <c r="A94" s="208" t="s">
        <v>70</v>
      </c>
      <c r="B94" s="477">
        <v>327.50378</v>
      </c>
      <c r="C94" s="477">
        <v>964.780751</v>
      </c>
      <c r="D94" s="477">
        <v>1202.79233</v>
      </c>
      <c r="E94" s="477">
        <v>495.139163</v>
      </c>
      <c r="F94" s="477">
        <v>855.787708</v>
      </c>
      <c r="G94" s="478">
        <v>465.713761</v>
      </c>
    </row>
    <row r="95" spans="1:7" ht="12.75">
      <c r="A95" s="208" t="s">
        <v>71</v>
      </c>
      <c r="B95" s="477">
        <v>4.335363</v>
      </c>
      <c r="C95" s="477">
        <v>0.8862</v>
      </c>
      <c r="D95" s="480"/>
      <c r="E95" s="477">
        <v>22.348813</v>
      </c>
      <c r="F95" s="477">
        <v>13.262901</v>
      </c>
      <c r="G95" s="478">
        <v>52.424269</v>
      </c>
    </row>
    <row r="96" spans="1:7" ht="12.75">
      <c r="A96" s="208" t="s">
        <v>220</v>
      </c>
      <c r="B96" s="477">
        <v>27.692033</v>
      </c>
      <c r="C96" s="477">
        <v>43.278196</v>
      </c>
      <c r="D96" s="477">
        <v>14.116677</v>
      </c>
      <c r="E96" s="477">
        <v>27.891388</v>
      </c>
      <c r="F96" s="477">
        <v>35.321056</v>
      </c>
      <c r="G96" s="478">
        <v>48.946139</v>
      </c>
    </row>
    <row r="97" spans="1:7" ht="12.75">
      <c r="A97" s="208" t="s">
        <v>69</v>
      </c>
      <c r="B97" s="477">
        <v>117.197015</v>
      </c>
      <c r="C97" s="477">
        <v>299.332846</v>
      </c>
      <c r="D97" s="477">
        <v>463.550294</v>
      </c>
      <c r="E97" s="477">
        <v>544.369523</v>
      </c>
      <c r="F97" s="477">
        <v>146.259519</v>
      </c>
      <c r="G97" s="478">
        <v>281.636625</v>
      </c>
    </row>
    <row r="98" spans="1:7" ht="12.75">
      <c r="A98" s="208" t="s">
        <v>67</v>
      </c>
      <c r="B98" s="477">
        <v>254.201953</v>
      </c>
      <c r="C98" s="477">
        <v>279.855561</v>
      </c>
      <c r="D98" s="477">
        <v>373.364979</v>
      </c>
      <c r="E98" s="477">
        <v>374.581731</v>
      </c>
      <c r="F98" s="477">
        <v>167.019742</v>
      </c>
      <c r="G98" s="478">
        <v>217.05265</v>
      </c>
    </row>
    <row r="99" spans="1:7" ht="6" customHeight="1" thickBot="1">
      <c r="A99" s="211"/>
      <c r="B99" s="466"/>
      <c r="C99" s="466"/>
      <c r="D99" s="466"/>
      <c r="E99" s="466"/>
      <c r="F99" s="466"/>
      <c r="G99" s="467"/>
    </row>
    <row r="100" spans="1:7" ht="12.75">
      <c r="A100" s="207" t="s">
        <v>193</v>
      </c>
      <c r="B100" s="461">
        <f aca="true" t="shared" si="8" ref="B100:G100">SUM(B101:B108)</f>
        <v>236.311579</v>
      </c>
      <c r="C100" s="461">
        <f t="shared" si="8"/>
        <v>316.956174</v>
      </c>
      <c r="D100" s="461">
        <f t="shared" si="8"/>
        <v>602.302418</v>
      </c>
      <c r="E100" s="461">
        <f t="shared" si="8"/>
        <v>944.72437</v>
      </c>
      <c r="F100" s="461">
        <f t="shared" si="8"/>
        <v>1506.3851980000002</v>
      </c>
      <c r="G100" s="462">
        <f t="shared" si="8"/>
        <v>83649.15168699999</v>
      </c>
    </row>
    <row r="101" spans="1:7" ht="12.75">
      <c r="A101" s="208" t="s">
        <v>68</v>
      </c>
      <c r="B101" s="463">
        <v>9.496736</v>
      </c>
      <c r="C101" s="463">
        <v>90.1</v>
      </c>
      <c r="D101" s="463">
        <v>21.402</v>
      </c>
      <c r="E101" s="463">
        <v>0.833196</v>
      </c>
      <c r="F101" s="463">
        <v>14.124866</v>
      </c>
      <c r="G101" s="464">
        <v>1.3292</v>
      </c>
    </row>
    <row r="102" spans="1:7" ht="12.75">
      <c r="A102" s="208" t="s">
        <v>218</v>
      </c>
      <c r="B102" s="463">
        <v>17.395216</v>
      </c>
      <c r="C102" s="463">
        <v>133.468469</v>
      </c>
      <c r="D102" s="463">
        <v>54.911937</v>
      </c>
      <c r="E102" s="463">
        <v>25.691188</v>
      </c>
      <c r="F102" s="463">
        <v>43.954933</v>
      </c>
      <c r="G102" s="464">
        <v>48.650495</v>
      </c>
    </row>
    <row r="103" spans="1:7" ht="12.75">
      <c r="A103" s="208" t="s">
        <v>219</v>
      </c>
      <c r="B103" s="463">
        <v>4.873735</v>
      </c>
      <c r="C103" s="468"/>
      <c r="D103" s="463">
        <v>15.129807</v>
      </c>
      <c r="E103" s="463">
        <v>5.667668</v>
      </c>
      <c r="F103" s="463">
        <v>11.714575</v>
      </c>
      <c r="G103" s="464">
        <v>1.149173</v>
      </c>
    </row>
    <row r="104" spans="1:7" ht="12.75">
      <c r="A104" s="208" t="s">
        <v>70</v>
      </c>
      <c r="B104" s="463">
        <v>2.533521</v>
      </c>
      <c r="C104" s="463">
        <v>2.367666</v>
      </c>
      <c r="D104" s="463">
        <v>28.63147</v>
      </c>
      <c r="E104" s="463">
        <v>19.920848</v>
      </c>
      <c r="F104" s="463">
        <v>75.88109</v>
      </c>
      <c r="G104" s="464">
        <v>50.168802</v>
      </c>
    </row>
    <row r="105" spans="1:7" ht="12.75">
      <c r="A105" s="208" t="s">
        <v>71</v>
      </c>
      <c r="B105" s="463">
        <v>11.304983</v>
      </c>
      <c r="C105" s="463">
        <v>3.002322</v>
      </c>
      <c r="D105" s="463">
        <v>5.803501</v>
      </c>
      <c r="E105" s="463">
        <v>9.464603</v>
      </c>
      <c r="F105" s="463">
        <v>1.171996</v>
      </c>
      <c r="G105" s="464">
        <v>33.541376</v>
      </c>
    </row>
    <row r="106" spans="1:7" ht="12.75">
      <c r="A106" s="208" t="s">
        <v>220</v>
      </c>
      <c r="B106" s="463">
        <v>67.677801</v>
      </c>
      <c r="C106" s="463">
        <v>3.720232</v>
      </c>
      <c r="D106" s="463">
        <v>21.233086</v>
      </c>
      <c r="E106" s="463">
        <v>3.996853</v>
      </c>
      <c r="F106" s="463">
        <v>4.015124</v>
      </c>
      <c r="G106" s="464">
        <v>25.423378</v>
      </c>
    </row>
    <row r="107" spans="1:7" ht="12.75">
      <c r="A107" s="208" t="s">
        <v>69</v>
      </c>
      <c r="B107" s="463">
        <v>75.317025</v>
      </c>
      <c r="C107" s="463">
        <v>76.341735</v>
      </c>
      <c r="D107" s="463">
        <v>200.590015</v>
      </c>
      <c r="E107" s="463">
        <v>724.312041</v>
      </c>
      <c r="F107" s="463">
        <v>1315.338437</v>
      </c>
      <c r="G107" s="464">
        <v>83181.962766</v>
      </c>
    </row>
    <row r="108" spans="1:7" ht="12.75">
      <c r="A108" s="208" t="s">
        <v>67</v>
      </c>
      <c r="B108" s="463">
        <v>47.712562</v>
      </c>
      <c r="C108" s="463">
        <v>7.95575</v>
      </c>
      <c r="D108" s="463">
        <v>254.600602</v>
      </c>
      <c r="E108" s="463">
        <v>154.837973</v>
      </c>
      <c r="F108" s="463">
        <v>40.184177</v>
      </c>
      <c r="G108" s="464">
        <v>306.926497</v>
      </c>
    </row>
    <row r="109" spans="1:7" ht="4.5" customHeight="1" thickBot="1">
      <c r="A109" s="213"/>
      <c r="B109" s="466"/>
      <c r="C109" s="466"/>
      <c r="D109" s="466"/>
      <c r="E109" s="466"/>
      <c r="F109" s="466"/>
      <c r="G109" s="467"/>
    </row>
    <row r="110" spans="1:7" ht="12.75">
      <c r="A110" s="207" t="s">
        <v>119</v>
      </c>
      <c r="B110" s="461">
        <f aca="true" t="shared" si="9" ref="B110:G110">SUM(B111:B119)</f>
        <v>472.040701</v>
      </c>
      <c r="C110" s="461">
        <f t="shared" si="9"/>
        <v>1331.359127</v>
      </c>
      <c r="D110" s="461">
        <f t="shared" si="9"/>
        <v>612.937363</v>
      </c>
      <c r="E110" s="461">
        <f t="shared" si="9"/>
        <v>1218.378301</v>
      </c>
      <c r="F110" s="461">
        <f t="shared" si="9"/>
        <v>1647.1469630000001</v>
      </c>
      <c r="G110" s="462">
        <f t="shared" si="9"/>
        <v>2593.885429</v>
      </c>
    </row>
    <row r="111" spans="1:7" ht="12.75">
      <c r="A111" s="214" t="s">
        <v>68</v>
      </c>
      <c r="B111" s="463">
        <v>100.856529</v>
      </c>
      <c r="C111" s="463">
        <v>325.245886</v>
      </c>
      <c r="D111" s="463">
        <v>118.188242</v>
      </c>
      <c r="E111" s="463">
        <v>328.971449</v>
      </c>
      <c r="F111" s="463">
        <v>139.58974</v>
      </c>
      <c r="G111" s="464">
        <v>456.94373</v>
      </c>
    </row>
    <row r="112" spans="1:7" ht="12.75">
      <c r="A112" s="208" t="s">
        <v>218</v>
      </c>
      <c r="B112" s="463">
        <v>0.021134</v>
      </c>
      <c r="C112" s="463">
        <v>144.047852</v>
      </c>
      <c r="D112" s="463">
        <v>2.531784</v>
      </c>
      <c r="E112" s="463">
        <v>56.018481</v>
      </c>
      <c r="F112" s="463">
        <v>7.214584</v>
      </c>
      <c r="G112" s="464">
        <v>5.330039</v>
      </c>
    </row>
    <row r="113" spans="1:7" ht="12.75">
      <c r="A113" s="208" t="s">
        <v>219</v>
      </c>
      <c r="B113" s="463">
        <v>12.47987</v>
      </c>
      <c r="C113" s="463">
        <v>29.467089</v>
      </c>
      <c r="D113" s="463">
        <v>44.836563</v>
      </c>
      <c r="E113" s="463">
        <v>49.011925</v>
      </c>
      <c r="F113" s="463">
        <v>31.270615</v>
      </c>
      <c r="G113" s="464">
        <v>81.513297</v>
      </c>
    </row>
    <row r="114" spans="1:7" ht="12.75">
      <c r="A114" s="208" t="s">
        <v>70</v>
      </c>
      <c r="B114" s="463">
        <v>94.712512</v>
      </c>
      <c r="C114" s="463">
        <v>210.855984</v>
      </c>
      <c r="D114" s="463">
        <v>111.261506</v>
      </c>
      <c r="E114" s="463">
        <v>342.34194</v>
      </c>
      <c r="F114" s="463">
        <v>468.368748</v>
      </c>
      <c r="G114" s="464">
        <v>1293.722911</v>
      </c>
    </row>
    <row r="115" spans="1:7" ht="12.75">
      <c r="A115" s="208" t="s">
        <v>71</v>
      </c>
      <c r="B115" s="463">
        <v>65.343617</v>
      </c>
      <c r="C115" s="463">
        <v>120.934437</v>
      </c>
      <c r="D115" s="463">
        <v>8.893921</v>
      </c>
      <c r="E115" s="463">
        <v>15.613898</v>
      </c>
      <c r="F115" s="463">
        <v>70.0583</v>
      </c>
      <c r="G115" s="464">
        <v>84.203444</v>
      </c>
    </row>
    <row r="116" spans="1:7" ht="12.75">
      <c r="A116" s="208" t="s">
        <v>220</v>
      </c>
      <c r="B116" s="463">
        <v>45.230172</v>
      </c>
      <c r="C116" s="463">
        <v>40.862693</v>
      </c>
      <c r="D116" s="463">
        <v>43.138217</v>
      </c>
      <c r="E116" s="463">
        <v>89.833296</v>
      </c>
      <c r="F116" s="463">
        <v>319.143782</v>
      </c>
      <c r="G116" s="464">
        <v>206.707275</v>
      </c>
    </row>
    <row r="117" spans="1:7" ht="12.75">
      <c r="A117" s="208" t="s">
        <v>69</v>
      </c>
      <c r="B117" s="463">
        <v>7.342101</v>
      </c>
      <c r="C117" s="463">
        <v>117.58755</v>
      </c>
      <c r="D117" s="463">
        <v>46.001926</v>
      </c>
      <c r="E117" s="463">
        <v>84.935077</v>
      </c>
      <c r="F117" s="463">
        <v>428.915156</v>
      </c>
      <c r="G117" s="464">
        <v>132.028234</v>
      </c>
    </row>
    <row r="118" spans="1:7" ht="12.75">
      <c r="A118" s="208" t="s">
        <v>221</v>
      </c>
      <c r="B118" s="463">
        <v>27.919188</v>
      </c>
      <c r="C118" s="463">
        <v>44.101582</v>
      </c>
      <c r="D118" s="463">
        <v>45.526514</v>
      </c>
      <c r="E118" s="463">
        <v>58.377</v>
      </c>
      <c r="F118" s="463">
        <v>53.2415</v>
      </c>
      <c r="G118" s="464">
        <v>26.437493</v>
      </c>
    </row>
    <row r="119" spans="1:7" ht="12.75">
      <c r="A119" s="208" t="s">
        <v>67</v>
      </c>
      <c r="B119" s="463">
        <v>118.135578</v>
      </c>
      <c r="C119" s="463">
        <v>298.256054</v>
      </c>
      <c r="D119" s="463">
        <v>192.55869</v>
      </c>
      <c r="E119" s="463">
        <v>193.275235</v>
      </c>
      <c r="F119" s="463">
        <v>129.344538</v>
      </c>
      <c r="G119" s="464">
        <v>306.999006</v>
      </c>
    </row>
    <row r="120" spans="1:7" ht="7.5" customHeight="1" thickBot="1">
      <c r="A120" s="213"/>
      <c r="B120" s="210"/>
      <c r="C120" s="210"/>
      <c r="D120" s="210"/>
      <c r="E120" s="210"/>
      <c r="F120" s="210"/>
      <c r="G120" s="212"/>
    </row>
    <row r="121" spans="1:7" ht="4.5" customHeight="1">
      <c r="A121" s="227"/>
      <c r="B121" s="226"/>
      <c r="C121" s="226"/>
      <c r="D121" s="226"/>
      <c r="E121" s="226"/>
      <c r="F121" s="226"/>
      <c r="G121" s="226"/>
    </row>
    <row r="122" spans="1:7" ht="12" customHeight="1">
      <c r="A122" s="18" t="s">
        <v>305</v>
      </c>
      <c r="B122" s="205"/>
      <c r="C122" s="205"/>
      <c r="D122" s="205"/>
      <c r="E122" s="205"/>
      <c r="F122" s="205"/>
      <c r="G122" s="205"/>
    </row>
    <row r="123" spans="1:7" ht="12" customHeight="1">
      <c r="A123" s="228"/>
      <c r="B123" s="205"/>
      <c r="C123" s="205"/>
      <c r="D123" s="205"/>
      <c r="E123" s="205"/>
      <c r="F123" s="205"/>
      <c r="G123" s="205"/>
    </row>
    <row r="124" ht="12" customHeight="1">
      <c r="A124" s="200" t="s">
        <v>331</v>
      </c>
    </row>
    <row r="125" ht="7.5" customHeight="1" thickBot="1"/>
    <row r="126" spans="1:7" ht="12" customHeight="1" thickBot="1">
      <c r="A126" s="203"/>
      <c r="B126" s="482">
        <v>2000</v>
      </c>
      <c r="C126" s="483">
        <v>2001</v>
      </c>
      <c r="D126" s="483">
        <v>2002</v>
      </c>
      <c r="E126" s="483">
        <v>2003</v>
      </c>
      <c r="F126" s="483">
        <v>2004</v>
      </c>
      <c r="G126" s="484">
        <v>2005</v>
      </c>
    </row>
    <row r="127" spans="1:7" ht="7.5" customHeight="1">
      <c r="A127" s="203"/>
      <c r="B127" s="204"/>
      <c r="C127" s="204"/>
      <c r="D127" s="204"/>
      <c r="E127" s="204"/>
      <c r="F127" s="204"/>
      <c r="G127" s="205"/>
    </row>
    <row r="128" spans="1:7" ht="12" customHeight="1">
      <c r="A128" s="221" t="s">
        <v>212</v>
      </c>
      <c r="G128" s="206"/>
    </row>
    <row r="129" spans="1:7" ht="5.25" customHeight="1" thickBot="1">
      <c r="A129" s="229"/>
      <c r="B129" s="224"/>
      <c r="C129" s="224"/>
      <c r="D129" s="224"/>
      <c r="E129" s="224"/>
      <c r="F129" s="224"/>
      <c r="G129" s="224"/>
    </row>
    <row r="130" spans="1:7" ht="12.75">
      <c r="A130" s="207" t="s">
        <v>139</v>
      </c>
      <c r="B130" s="461">
        <f aca="true" t="shared" si="10" ref="B130:G130">SUM(B131:B137)</f>
        <v>125.88015600000001</v>
      </c>
      <c r="C130" s="461">
        <f t="shared" si="10"/>
        <v>61.906169</v>
      </c>
      <c r="D130" s="461">
        <f t="shared" si="10"/>
        <v>99</v>
      </c>
      <c r="E130" s="461">
        <f t="shared" si="10"/>
        <v>300.598767</v>
      </c>
      <c r="F130" s="461">
        <f t="shared" si="10"/>
        <v>526.667472</v>
      </c>
      <c r="G130" s="462">
        <f t="shared" si="10"/>
        <v>1154.800839</v>
      </c>
    </row>
    <row r="131" spans="1:7" ht="12.75">
      <c r="A131" s="208" t="s">
        <v>68</v>
      </c>
      <c r="B131" s="463">
        <v>0.584085</v>
      </c>
      <c r="C131" s="463">
        <v>0.086</v>
      </c>
      <c r="D131" s="463">
        <v>11.501091</v>
      </c>
      <c r="E131" s="463">
        <v>34.10353</v>
      </c>
      <c r="F131" s="463">
        <v>136.909977</v>
      </c>
      <c r="G131" s="464">
        <v>114.279781</v>
      </c>
    </row>
    <row r="132" spans="1:7" ht="12.75">
      <c r="A132" s="208" t="s">
        <v>222</v>
      </c>
      <c r="B132" s="463">
        <v>5.182464</v>
      </c>
      <c r="C132" s="463">
        <v>5.349137</v>
      </c>
      <c r="D132" s="463">
        <v>11.5</v>
      </c>
      <c r="E132" s="463">
        <v>15.885657</v>
      </c>
      <c r="F132" s="463">
        <v>14.76258</v>
      </c>
      <c r="G132" s="464">
        <v>29.543357</v>
      </c>
    </row>
    <row r="133" spans="1:7" ht="12.75">
      <c r="A133" s="208" t="s">
        <v>219</v>
      </c>
      <c r="B133" s="463">
        <v>27.765369</v>
      </c>
      <c r="C133" s="463">
        <v>4.914798</v>
      </c>
      <c r="D133" s="463">
        <v>23.585522</v>
      </c>
      <c r="E133" s="463">
        <v>19.845283</v>
      </c>
      <c r="F133" s="463">
        <v>2.21533</v>
      </c>
      <c r="G133" s="464">
        <v>1.33915</v>
      </c>
    </row>
    <row r="134" spans="1:7" ht="12.75">
      <c r="A134" s="208" t="s">
        <v>70</v>
      </c>
      <c r="B134" s="463">
        <v>39.34855</v>
      </c>
      <c r="C134" s="463">
        <v>28.821212</v>
      </c>
      <c r="D134" s="463">
        <v>27.223826</v>
      </c>
      <c r="E134" s="463">
        <v>131.474647</v>
      </c>
      <c r="F134" s="463">
        <v>105.505073</v>
      </c>
      <c r="G134" s="464">
        <v>173.804966</v>
      </c>
    </row>
    <row r="135" spans="1:7" ht="12.75">
      <c r="A135" s="208" t="s">
        <v>220</v>
      </c>
      <c r="B135" s="463">
        <v>13.528513</v>
      </c>
      <c r="C135" s="463">
        <v>10.363418</v>
      </c>
      <c r="D135" s="463">
        <v>6.203863</v>
      </c>
      <c r="E135" s="463">
        <v>7.899082</v>
      </c>
      <c r="F135" s="463">
        <v>18.641751</v>
      </c>
      <c r="G135" s="464">
        <v>30.365286</v>
      </c>
    </row>
    <row r="136" spans="1:7" ht="12.75">
      <c r="A136" s="208" t="s">
        <v>69</v>
      </c>
      <c r="B136" s="463">
        <v>29.950466</v>
      </c>
      <c r="C136" s="463">
        <v>10.573439</v>
      </c>
      <c r="D136" s="463">
        <v>4</v>
      </c>
      <c r="E136" s="463">
        <v>36.281085</v>
      </c>
      <c r="F136" s="463">
        <v>25.269985</v>
      </c>
      <c r="G136" s="464">
        <v>343.035342</v>
      </c>
    </row>
    <row r="137" spans="1:7" ht="12.75">
      <c r="A137" s="208" t="s">
        <v>67</v>
      </c>
      <c r="B137" s="463">
        <v>9.520709</v>
      </c>
      <c r="C137" s="463">
        <v>1.798165</v>
      </c>
      <c r="D137" s="463">
        <v>14.985698</v>
      </c>
      <c r="E137" s="463">
        <v>55.109483</v>
      </c>
      <c r="F137" s="463">
        <v>223.362776</v>
      </c>
      <c r="G137" s="464">
        <v>462.432957</v>
      </c>
    </row>
    <row r="138" spans="1:7" ht="6" customHeight="1" thickBot="1">
      <c r="A138" s="211"/>
      <c r="B138" s="466"/>
      <c r="C138" s="466"/>
      <c r="D138" s="466"/>
      <c r="E138" s="466"/>
      <c r="F138" s="466"/>
      <c r="G138" s="467"/>
    </row>
    <row r="139" spans="1:7" ht="12.75">
      <c r="A139" s="207" t="s">
        <v>163</v>
      </c>
      <c r="B139" s="461">
        <f aca="true" t="shared" si="11" ref="B139:G139">SUM(B140:B148)</f>
        <v>175.021759</v>
      </c>
      <c r="C139" s="461">
        <f t="shared" si="11"/>
        <v>297.616932</v>
      </c>
      <c r="D139" s="461">
        <f t="shared" si="11"/>
        <v>250.64325699999998</v>
      </c>
      <c r="E139" s="461">
        <f t="shared" si="11"/>
        <v>307.974092</v>
      </c>
      <c r="F139" s="461">
        <f t="shared" si="11"/>
        <v>628.471174</v>
      </c>
      <c r="G139" s="462">
        <f t="shared" si="11"/>
        <v>418.414424</v>
      </c>
    </row>
    <row r="140" spans="1:7" ht="12.75">
      <c r="A140" s="208" t="s">
        <v>68</v>
      </c>
      <c r="B140" s="463">
        <v>0.91456</v>
      </c>
      <c r="C140" s="463">
        <v>10.36518</v>
      </c>
      <c r="D140" s="463">
        <v>26.413758</v>
      </c>
      <c r="E140" s="463">
        <v>25.007349</v>
      </c>
      <c r="F140" s="463">
        <v>39.239237</v>
      </c>
      <c r="G140" s="464">
        <v>29.515222</v>
      </c>
    </row>
    <row r="141" spans="1:7" ht="12.75">
      <c r="A141" s="208" t="s">
        <v>222</v>
      </c>
      <c r="B141" s="463">
        <v>9.335877</v>
      </c>
      <c r="C141" s="463">
        <v>2.390359</v>
      </c>
      <c r="D141" s="468"/>
      <c r="E141" s="463">
        <v>5.821926</v>
      </c>
      <c r="F141" s="463">
        <v>23.378664</v>
      </c>
      <c r="G141" s="470"/>
    </row>
    <row r="142" spans="1:7" ht="12.75">
      <c r="A142" s="208" t="s">
        <v>218</v>
      </c>
      <c r="B142" s="463">
        <v>7.657961</v>
      </c>
      <c r="C142" s="463">
        <v>10.637534</v>
      </c>
      <c r="D142" s="463">
        <v>4.208331</v>
      </c>
      <c r="E142" s="463">
        <v>14.419719</v>
      </c>
      <c r="F142" s="463">
        <v>36.004665</v>
      </c>
      <c r="G142" s="464">
        <v>6.422334</v>
      </c>
    </row>
    <row r="143" spans="1:7" ht="12.75">
      <c r="A143" s="208" t="s">
        <v>219</v>
      </c>
      <c r="B143" s="463">
        <v>17.89494</v>
      </c>
      <c r="C143" s="463">
        <v>56.907768</v>
      </c>
      <c r="D143" s="463">
        <v>45.533812</v>
      </c>
      <c r="E143" s="463">
        <v>37.793133</v>
      </c>
      <c r="F143" s="463">
        <v>55.33163</v>
      </c>
      <c r="G143" s="464">
        <v>32.565991</v>
      </c>
    </row>
    <row r="144" spans="1:7" ht="12.75">
      <c r="A144" s="208" t="s">
        <v>70</v>
      </c>
      <c r="B144" s="463">
        <v>50.229913</v>
      </c>
      <c r="C144" s="463">
        <v>37.652181</v>
      </c>
      <c r="D144" s="463">
        <v>13.729515</v>
      </c>
      <c r="E144" s="463">
        <v>14.68648</v>
      </c>
      <c r="F144" s="463">
        <v>85.323305</v>
      </c>
      <c r="G144" s="464">
        <v>65.473931</v>
      </c>
    </row>
    <row r="145" spans="1:7" ht="12.75">
      <c r="A145" s="208" t="s">
        <v>71</v>
      </c>
      <c r="B145" s="465">
        <v>0.13172</v>
      </c>
      <c r="C145" s="463">
        <v>7.241</v>
      </c>
      <c r="D145" s="463">
        <v>5.27702</v>
      </c>
      <c r="E145" s="463">
        <v>9.399822</v>
      </c>
      <c r="F145" s="463">
        <v>28.72958</v>
      </c>
      <c r="G145" s="464">
        <v>28.462035</v>
      </c>
    </row>
    <row r="146" spans="1:7" ht="12.75">
      <c r="A146" s="208" t="s">
        <v>220</v>
      </c>
      <c r="B146" s="463">
        <v>3.603374</v>
      </c>
      <c r="C146" s="463">
        <v>7.3958</v>
      </c>
      <c r="D146" s="468"/>
      <c r="E146" s="463">
        <v>5.805448</v>
      </c>
      <c r="F146" s="463">
        <v>9.637341</v>
      </c>
      <c r="G146" s="464">
        <v>6.765421</v>
      </c>
    </row>
    <row r="147" spans="1:7" ht="12.75">
      <c r="A147" s="208" t="s">
        <v>69</v>
      </c>
      <c r="B147" s="463">
        <v>12.981657</v>
      </c>
      <c r="C147" s="463">
        <v>16.140569</v>
      </c>
      <c r="D147" s="463">
        <v>12.143089</v>
      </c>
      <c r="E147" s="463">
        <v>14.267027</v>
      </c>
      <c r="F147" s="463">
        <v>38.489004</v>
      </c>
      <c r="G147" s="464">
        <v>32.339425</v>
      </c>
    </row>
    <row r="148" spans="1:7" ht="12.75">
      <c r="A148" s="208" t="s">
        <v>67</v>
      </c>
      <c r="B148" s="463">
        <v>72.271757</v>
      </c>
      <c r="C148" s="463">
        <v>148.886541</v>
      </c>
      <c r="D148" s="463">
        <v>143.337732</v>
      </c>
      <c r="E148" s="463">
        <v>180.773188</v>
      </c>
      <c r="F148" s="463">
        <v>312.337748</v>
      </c>
      <c r="G148" s="464">
        <v>216.870065</v>
      </c>
    </row>
    <row r="149" spans="1:7" ht="8.25" customHeight="1" thickBot="1">
      <c r="A149" s="213"/>
      <c r="B149" s="466"/>
      <c r="C149" s="466"/>
      <c r="D149" s="466"/>
      <c r="E149" s="466"/>
      <c r="F149" s="466"/>
      <c r="G149" s="467"/>
    </row>
    <row r="150" spans="1:7" ht="12.75">
      <c r="A150" s="207" t="s">
        <v>138</v>
      </c>
      <c r="B150" s="461">
        <f aca="true" t="shared" si="12" ref="B150:G150">SUM(B151:B155)</f>
        <v>407.37234399999994</v>
      </c>
      <c r="C150" s="461">
        <f t="shared" si="12"/>
        <v>1668.555235</v>
      </c>
      <c r="D150" s="461">
        <f t="shared" si="12"/>
        <v>775.874143</v>
      </c>
      <c r="E150" s="461">
        <f t="shared" si="12"/>
        <v>1104.028752</v>
      </c>
      <c r="F150" s="461">
        <f t="shared" si="12"/>
        <v>1071.792915</v>
      </c>
      <c r="G150" s="462">
        <f t="shared" si="12"/>
        <v>1369.535538</v>
      </c>
    </row>
    <row r="151" spans="1:7" ht="12.75">
      <c r="A151" s="208" t="s">
        <v>220</v>
      </c>
      <c r="B151" s="463">
        <v>296.345607</v>
      </c>
      <c r="C151" s="463">
        <v>127.826833</v>
      </c>
      <c r="D151" s="463">
        <v>421.898581</v>
      </c>
      <c r="E151" s="463">
        <v>628.029132</v>
      </c>
      <c r="F151" s="468"/>
      <c r="G151" s="464">
        <v>27.217683</v>
      </c>
    </row>
    <row r="152" spans="1:7" ht="12.75">
      <c r="A152" s="208" t="s">
        <v>69</v>
      </c>
      <c r="B152" s="463">
        <v>6.412405</v>
      </c>
      <c r="C152" s="463">
        <v>13.660704</v>
      </c>
      <c r="D152" s="463">
        <v>18.927531</v>
      </c>
      <c r="E152" s="463">
        <v>50.13184</v>
      </c>
      <c r="F152" s="463">
        <v>6.561767</v>
      </c>
      <c r="G152" s="464">
        <v>104.063148</v>
      </c>
    </row>
    <row r="153" spans="1:7" ht="12.75">
      <c r="A153" s="208" t="s">
        <v>70</v>
      </c>
      <c r="B153" s="463">
        <v>92.287044</v>
      </c>
      <c r="C153" s="468"/>
      <c r="D153" s="463">
        <v>16.135452</v>
      </c>
      <c r="E153" s="463">
        <v>15.947277</v>
      </c>
      <c r="F153" s="463">
        <v>105.08961</v>
      </c>
      <c r="G153" s="464">
        <v>22.057467</v>
      </c>
    </row>
    <row r="154" spans="1:7" ht="12.75">
      <c r="A154" s="208" t="s">
        <v>218</v>
      </c>
      <c r="B154" s="463">
        <v>0.584706</v>
      </c>
      <c r="C154" s="468"/>
      <c r="D154" s="463">
        <v>0.60452</v>
      </c>
      <c r="E154" s="463">
        <v>0.882535</v>
      </c>
      <c r="F154" s="463">
        <v>2.624745</v>
      </c>
      <c r="G154" s="464">
        <v>3.249236</v>
      </c>
    </row>
    <row r="155" spans="1:7" ht="12.75">
      <c r="A155" s="208" t="s">
        <v>67</v>
      </c>
      <c r="B155" s="463">
        <v>11.742582</v>
      </c>
      <c r="C155" s="463">
        <v>1527.067698</v>
      </c>
      <c r="D155" s="463">
        <v>318.308059</v>
      </c>
      <c r="E155" s="463">
        <v>409.037968</v>
      </c>
      <c r="F155" s="463">
        <v>957.516793</v>
      </c>
      <c r="G155" s="464">
        <v>1212.948004</v>
      </c>
    </row>
    <row r="156" spans="1:7" ht="8.25" customHeight="1" thickBot="1">
      <c r="A156" s="213"/>
      <c r="B156" s="466"/>
      <c r="C156" s="466"/>
      <c r="D156" s="466"/>
      <c r="E156" s="466"/>
      <c r="F156" s="466"/>
      <c r="G156" s="467"/>
    </row>
    <row r="157" spans="1:7" ht="12.75">
      <c r="A157" s="207" t="s">
        <v>126</v>
      </c>
      <c r="B157" s="461">
        <f aca="true" t="shared" si="13" ref="B157:G157">SUM(B158:B160)</f>
        <v>1749.049933</v>
      </c>
      <c r="C157" s="461">
        <f t="shared" si="13"/>
        <v>3297.999887</v>
      </c>
      <c r="D157" s="461">
        <f t="shared" si="13"/>
        <v>3405.284858</v>
      </c>
      <c r="E157" s="461">
        <f t="shared" si="13"/>
        <v>1108.592525</v>
      </c>
      <c r="F157" s="461">
        <f t="shared" si="13"/>
        <v>887.391865</v>
      </c>
      <c r="G157" s="462">
        <f t="shared" si="13"/>
        <v>1369.6067620000001</v>
      </c>
    </row>
    <row r="158" spans="1:7" ht="12.75">
      <c r="A158" s="208" t="s">
        <v>71</v>
      </c>
      <c r="B158" s="463">
        <v>1749.049933</v>
      </c>
      <c r="C158" s="463">
        <v>3297.999887</v>
      </c>
      <c r="D158" s="463">
        <v>3376.338653</v>
      </c>
      <c r="E158" s="463">
        <v>1085.504249</v>
      </c>
      <c r="F158" s="463">
        <v>800.858709</v>
      </c>
      <c r="G158" s="464">
        <v>1338.209925</v>
      </c>
    </row>
    <row r="159" spans="1:7" ht="12.75">
      <c r="A159" s="208" t="s">
        <v>68</v>
      </c>
      <c r="B159" s="468"/>
      <c r="C159" s="468"/>
      <c r="D159" s="463">
        <v>4.946205</v>
      </c>
      <c r="E159" s="463">
        <v>23.032042</v>
      </c>
      <c r="F159" s="463">
        <v>66.433659</v>
      </c>
      <c r="G159" s="464">
        <v>15.953642</v>
      </c>
    </row>
    <row r="160" spans="1:7" ht="12.75">
      <c r="A160" s="208" t="s">
        <v>67</v>
      </c>
      <c r="B160" s="468"/>
      <c r="C160" s="468"/>
      <c r="D160" s="463">
        <v>24</v>
      </c>
      <c r="E160" s="465">
        <v>0.056234</v>
      </c>
      <c r="F160" s="463">
        <v>20.099497</v>
      </c>
      <c r="G160" s="464">
        <v>15.443195</v>
      </c>
    </row>
    <row r="161" spans="1:7" ht="6.75" customHeight="1" thickBot="1">
      <c r="A161" s="213"/>
      <c r="B161" s="466"/>
      <c r="C161" s="466"/>
      <c r="D161" s="466"/>
      <c r="E161" s="466"/>
      <c r="F161" s="466"/>
      <c r="G161" s="467"/>
    </row>
    <row r="162" spans="1:7" ht="12.75">
      <c r="A162" s="207" t="s">
        <v>165</v>
      </c>
      <c r="B162" s="461">
        <f aca="true" t="shared" si="14" ref="B162:G162">SUM(B163:B169)</f>
        <v>98.598977</v>
      </c>
      <c r="C162" s="461">
        <f t="shared" si="14"/>
        <v>416.98335699999996</v>
      </c>
      <c r="D162" s="461">
        <f t="shared" si="14"/>
        <v>810.5208600000001</v>
      </c>
      <c r="E162" s="461">
        <f t="shared" si="14"/>
        <v>592.344547</v>
      </c>
      <c r="F162" s="461">
        <f t="shared" si="14"/>
        <v>682.096027</v>
      </c>
      <c r="G162" s="462">
        <f t="shared" si="14"/>
        <v>669.312192</v>
      </c>
    </row>
    <row r="163" spans="1:7" ht="12.75">
      <c r="A163" s="208" t="s">
        <v>68</v>
      </c>
      <c r="B163" s="477">
        <v>57.725658</v>
      </c>
      <c r="C163" s="477">
        <v>70.679432</v>
      </c>
      <c r="D163" s="477">
        <v>138.713046</v>
      </c>
      <c r="E163" s="477">
        <v>132.856284</v>
      </c>
      <c r="F163" s="477">
        <v>152.849645</v>
      </c>
      <c r="G163" s="478">
        <v>181.529845</v>
      </c>
    </row>
    <row r="164" spans="1:7" ht="12.75">
      <c r="A164" s="208" t="s">
        <v>218</v>
      </c>
      <c r="B164" s="477">
        <v>1.194103</v>
      </c>
      <c r="C164" s="477">
        <v>3.912787</v>
      </c>
      <c r="D164" s="477">
        <v>6.338094</v>
      </c>
      <c r="E164" s="477">
        <v>6.492273</v>
      </c>
      <c r="F164" s="477">
        <v>13.247931</v>
      </c>
      <c r="G164" s="478">
        <v>13.977127</v>
      </c>
    </row>
    <row r="165" spans="1:7" ht="12.75">
      <c r="A165" s="208" t="s">
        <v>219</v>
      </c>
      <c r="B165" s="477">
        <v>10.926314</v>
      </c>
      <c r="C165" s="477">
        <v>89.75592</v>
      </c>
      <c r="D165" s="477">
        <v>228.64264</v>
      </c>
      <c r="E165" s="477">
        <v>111.510768</v>
      </c>
      <c r="F165" s="477">
        <v>157.076375</v>
      </c>
      <c r="G165" s="478">
        <v>102.237621</v>
      </c>
    </row>
    <row r="166" spans="1:7" ht="12.75">
      <c r="A166" s="208" t="s">
        <v>70</v>
      </c>
      <c r="B166" s="477">
        <v>19.296241</v>
      </c>
      <c r="C166" s="477">
        <v>28.750016</v>
      </c>
      <c r="D166" s="477">
        <v>43.440808</v>
      </c>
      <c r="E166" s="477">
        <v>33.163355</v>
      </c>
      <c r="F166" s="477">
        <v>29.329269</v>
      </c>
      <c r="G166" s="478">
        <v>25.39714</v>
      </c>
    </row>
    <row r="167" spans="1:7" ht="12.75">
      <c r="A167" s="208" t="s">
        <v>220</v>
      </c>
      <c r="B167" s="477">
        <v>1.894738</v>
      </c>
      <c r="C167" s="477">
        <v>2.482676</v>
      </c>
      <c r="D167" s="477">
        <v>15.565912</v>
      </c>
      <c r="E167" s="477">
        <v>3.74116</v>
      </c>
      <c r="F167" s="477">
        <v>50.147488</v>
      </c>
      <c r="G167" s="478">
        <v>10.597193</v>
      </c>
    </row>
    <row r="168" spans="1:7" ht="12.75">
      <c r="A168" s="208" t="s">
        <v>69</v>
      </c>
      <c r="B168" s="477">
        <v>6.370923</v>
      </c>
      <c r="C168" s="477">
        <v>11.932793</v>
      </c>
      <c r="D168" s="477">
        <v>18.351033</v>
      </c>
      <c r="E168" s="477">
        <v>8.936501</v>
      </c>
      <c r="F168" s="477">
        <v>5.117589</v>
      </c>
      <c r="G168" s="478">
        <v>20.274275</v>
      </c>
    </row>
    <row r="169" spans="1:7" ht="12.75">
      <c r="A169" s="208" t="s">
        <v>67</v>
      </c>
      <c r="B169" s="477">
        <v>1.191</v>
      </c>
      <c r="C169" s="477">
        <v>209.469733</v>
      </c>
      <c r="D169" s="477">
        <v>359.469327</v>
      </c>
      <c r="E169" s="477">
        <v>295.644206</v>
      </c>
      <c r="F169" s="477">
        <v>274.32773</v>
      </c>
      <c r="G169" s="478">
        <v>315.298991</v>
      </c>
    </row>
    <row r="170" spans="1:7" ht="5.25" customHeight="1" thickBot="1">
      <c r="A170" s="213"/>
      <c r="B170" s="466"/>
      <c r="C170" s="466"/>
      <c r="D170" s="466"/>
      <c r="E170" s="466"/>
      <c r="F170" s="466"/>
      <c r="G170" s="467"/>
    </row>
    <row r="171" spans="1:7" ht="12.75">
      <c r="A171" s="207" t="s">
        <v>164</v>
      </c>
      <c r="B171" s="461">
        <f aca="true" t="shared" si="15" ref="B171:G171">SUM(B172:B174)</f>
        <v>19.037551</v>
      </c>
      <c r="C171" s="461">
        <f t="shared" si="15"/>
        <v>28.803372</v>
      </c>
      <c r="D171" s="461">
        <f t="shared" si="15"/>
        <v>6.355805</v>
      </c>
      <c r="E171" s="461">
        <f t="shared" si="15"/>
        <v>44.159067</v>
      </c>
      <c r="F171" s="461">
        <f t="shared" si="15"/>
        <v>1916.301122</v>
      </c>
      <c r="G171" s="462">
        <f t="shared" si="15"/>
        <v>508.538447</v>
      </c>
    </row>
    <row r="172" spans="1:7" ht="12.75">
      <c r="A172" s="208" t="s">
        <v>69</v>
      </c>
      <c r="B172" s="463">
        <v>8.703646</v>
      </c>
      <c r="C172" s="463">
        <v>26.084295</v>
      </c>
      <c r="D172" s="463">
        <v>6.355805</v>
      </c>
      <c r="E172" s="463">
        <v>28.831244</v>
      </c>
      <c r="F172" s="463">
        <v>79.842106</v>
      </c>
      <c r="G172" s="464">
        <v>283.931079</v>
      </c>
    </row>
    <row r="173" spans="1:7" ht="12.75">
      <c r="A173" s="208" t="s">
        <v>70</v>
      </c>
      <c r="B173" s="465">
        <v>0.315789</v>
      </c>
      <c r="C173" s="463">
        <v>2.719077</v>
      </c>
      <c r="D173" s="468"/>
      <c r="E173" s="463">
        <v>9.015725</v>
      </c>
      <c r="F173" s="463">
        <v>1632.853175</v>
      </c>
      <c r="G173" s="464">
        <v>168.134913</v>
      </c>
    </row>
    <row r="174" spans="1:7" ht="12.75">
      <c r="A174" s="208" t="s">
        <v>67</v>
      </c>
      <c r="B174" s="463">
        <v>10.018116</v>
      </c>
      <c r="C174" s="468"/>
      <c r="D174" s="468"/>
      <c r="E174" s="463">
        <v>6.312098</v>
      </c>
      <c r="F174" s="463">
        <v>203.605841</v>
      </c>
      <c r="G174" s="464">
        <v>56.472455</v>
      </c>
    </row>
    <row r="175" spans="1:7" ht="3.75" customHeight="1" thickBot="1">
      <c r="A175" s="213"/>
      <c r="B175" s="466"/>
      <c r="C175" s="466"/>
      <c r="D175" s="466"/>
      <c r="E175" s="466"/>
      <c r="F175" s="466"/>
      <c r="G175" s="467"/>
    </row>
    <row r="176" spans="1:7" ht="12.75">
      <c r="A176" s="207" t="s">
        <v>135</v>
      </c>
      <c r="B176" s="461">
        <f aca="true" t="shared" si="16" ref="B176:G176">SUM(B177:B181)</f>
        <v>455.633533</v>
      </c>
      <c r="C176" s="461">
        <f t="shared" si="16"/>
        <v>223.295083</v>
      </c>
      <c r="D176" s="461">
        <f t="shared" si="16"/>
        <v>1219.506906</v>
      </c>
      <c r="E176" s="461">
        <f t="shared" si="16"/>
        <v>1365.4588829999998</v>
      </c>
      <c r="F176" s="461">
        <f t="shared" si="16"/>
        <v>8259.681589</v>
      </c>
      <c r="G176" s="462">
        <f t="shared" si="16"/>
        <v>8449.512929</v>
      </c>
    </row>
    <row r="177" spans="1:7" ht="12.75">
      <c r="A177" s="215" t="s">
        <v>68</v>
      </c>
      <c r="B177" s="463">
        <v>8.160655</v>
      </c>
      <c r="C177" s="463">
        <v>1.478</v>
      </c>
      <c r="D177" s="463">
        <v>996.710296</v>
      </c>
      <c r="E177" s="463">
        <v>958.905188</v>
      </c>
      <c r="F177" s="463">
        <v>8058.979091</v>
      </c>
      <c r="G177" s="464">
        <v>7313.146723</v>
      </c>
    </row>
    <row r="178" spans="1:7" ht="12.75">
      <c r="A178" s="215" t="s">
        <v>218</v>
      </c>
      <c r="B178" s="463">
        <v>171.056607</v>
      </c>
      <c r="C178" s="468"/>
      <c r="D178" s="463">
        <v>12.799884</v>
      </c>
      <c r="E178" s="463">
        <v>12.998781</v>
      </c>
      <c r="F178" s="463">
        <v>1.550731</v>
      </c>
      <c r="G178" s="464">
        <v>2.658402</v>
      </c>
    </row>
    <row r="179" spans="1:7" ht="12.75">
      <c r="A179" s="215" t="s">
        <v>70</v>
      </c>
      <c r="B179" s="463">
        <v>0.12</v>
      </c>
      <c r="C179" s="468"/>
      <c r="D179" s="463">
        <v>3.052754</v>
      </c>
      <c r="E179" s="463">
        <v>146.621387</v>
      </c>
      <c r="F179" s="463">
        <v>7.4281</v>
      </c>
      <c r="G179" s="464">
        <v>502.636044</v>
      </c>
    </row>
    <row r="180" spans="1:7" ht="12.75">
      <c r="A180" s="215" t="s">
        <v>69</v>
      </c>
      <c r="B180" s="463">
        <v>258.469892</v>
      </c>
      <c r="C180" s="463">
        <v>218.480507</v>
      </c>
      <c r="D180" s="463">
        <v>204.133972</v>
      </c>
      <c r="E180" s="463">
        <v>233.281906</v>
      </c>
      <c r="F180" s="468"/>
      <c r="G180" s="464">
        <v>530.882109</v>
      </c>
    </row>
    <row r="181" spans="1:7" ht="12.75">
      <c r="A181" s="215" t="s">
        <v>67</v>
      </c>
      <c r="B181" s="463">
        <v>17.826379</v>
      </c>
      <c r="C181" s="463">
        <v>3.336576</v>
      </c>
      <c r="D181" s="463">
        <v>2.81</v>
      </c>
      <c r="E181" s="463">
        <v>13.651621</v>
      </c>
      <c r="F181" s="463">
        <v>191.723667</v>
      </c>
      <c r="G181" s="464">
        <v>100.189651</v>
      </c>
    </row>
    <row r="182" spans="1:7" ht="6" customHeight="1" thickBot="1">
      <c r="A182" s="216"/>
      <c r="B182" s="210"/>
      <c r="C182" s="210"/>
      <c r="D182" s="210"/>
      <c r="E182" s="210"/>
      <c r="F182" s="210"/>
      <c r="G182" s="212"/>
    </row>
    <row r="183" spans="1:7" ht="6" customHeight="1">
      <c r="A183" s="230"/>
      <c r="B183" s="226"/>
      <c r="C183" s="226"/>
      <c r="D183" s="226"/>
      <c r="E183" s="226"/>
      <c r="F183" s="226"/>
      <c r="G183" s="226"/>
    </row>
    <row r="184" spans="1:7" ht="11.25" customHeight="1">
      <c r="A184" s="18" t="s">
        <v>305</v>
      </c>
      <c r="B184" s="205"/>
      <c r="C184" s="205"/>
      <c r="D184" s="205"/>
      <c r="E184" s="205"/>
      <c r="F184" s="205"/>
      <c r="G184" s="205"/>
    </row>
    <row r="185" spans="1:7" ht="6" customHeight="1">
      <c r="A185" s="231"/>
      <c r="B185" s="205"/>
      <c r="C185" s="205"/>
      <c r="D185" s="205"/>
      <c r="E185" s="205"/>
      <c r="F185" s="205"/>
      <c r="G185" s="205"/>
    </row>
    <row r="186" spans="1:7" ht="6" customHeight="1">
      <c r="A186" s="231"/>
      <c r="B186" s="205"/>
      <c r="C186" s="205"/>
      <c r="D186" s="205"/>
      <c r="E186" s="205"/>
      <c r="F186" s="205"/>
      <c r="G186" s="205"/>
    </row>
    <row r="187" spans="1:7" ht="6" customHeight="1">
      <c r="A187" s="231"/>
      <c r="B187" s="205"/>
      <c r="C187" s="205"/>
      <c r="D187" s="205"/>
      <c r="E187" s="205"/>
      <c r="F187" s="205"/>
      <c r="G187" s="205"/>
    </row>
    <row r="188" ht="13.5" customHeight="1">
      <c r="A188" s="200" t="s">
        <v>331</v>
      </c>
    </row>
    <row r="189" ht="8.25" customHeight="1" thickBot="1"/>
    <row r="190" spans="1:7" ht="13.5" customHeight="1" thickBot="1">
      <c r="A190" s="203"/>
      <c r="B190" s="482">
        <v>2000</v>
      </c>
      <c r="C190" s="483">
        <v>2001</v>
      </c>
      <c r="D190" s="483">
        <v>2002</v>
      </c>
      <c r="E190" s="483">
        <v>2003</v>
      </c>
      <c r="F190" s="483">
        <v>2004</v>
      </c>
      <c r="G190" s="484">
        <v>2005</v>
      </c>
    </row>
    <row r="191" spans="1:7" ht="9" customHeight="1">
      <c r="A191" s="203"/>
      <c r="B191" s="204"/>
      <c r="C191" s="204"/>
      <c r="D191" s="204"/>
      <c r="E191" s="204"/>
      <c r="F191" s="204"/>
      <c r="G191" s="205"/>
    </row>
    <row r="192" spans="1:7" ht="13.5" customHeight="1">
      <c r="A192" s="221" t="s">
        <v>212</v>
      </c>
      <c r="G192" s="206"/>
    </row>
    <row r="193" spans="1:7" ht="6" customHeight="1" thickBot="1">
      <c r="A193" s="232"/>
      <c r="B193" s="224"/>
      <c r="C193" s="224"/>
      <c r="D193" s="224"/>
      <c r="E193" s="224"/>
      <c r="F193" s="224"/>
      <c r="G193" s="224"/>
    </row>
    <row r="194" spans="1:7" ht="12.75">
      <c r="A194" s="207" t="s">
        <v>136</v>
      </c>
      <c r="B194" s="461">
        <f aca="true" t="shared" si="17" ref="B194:G194">B195+B196+B197</f>
        <v>376.57758</v>
      </c>
      <c r="C194" s="461">
        <f t="shared" si="17"/>
        <v>100.967114</v>
      </c>
      <c r="D194" s="461">
        <f t="shared" si="17"/>
        <v>322.029427</v>
      </c>
      <c r="E194" s="461">
        <f t="shared" si="17"/>
        <v>2214.475483</v>
      </c>
      <c r="F194" s="461">
        <f t="shared" si="17"/>
        <v>93.54087299999999</v>
      </c>
      <c r="G194" s="462">
        <f t="shared" si="17"/>
        <v>8449.512929</v>
      </c>
    </row>
    <row r="195" spans="1:7" ht="12" customHeight="1">
      <c r="A195" s="208" t="s">
        <v>69</v>
      </c>
      <c r="B195" s="463">
        <v>363.765149</v>
      </c>
      <c r="C195" s="463">
        <v>92.638716</v>
      </c>
      <c r="D195" s="463">
        <v>261.724904</v>
      </c>
      <c r="E195" s="463">
        <v>2173.452671</v>
      </c>
      <c r="F195" s="463">
        <v>75.429507</v>
      </c>
      <c r="G195" s="464">
        <v>530.882109</v>
      </c>
    </row>
    <row r="196" spans="1:7" ht="12" customHeight="1">
      <c r="A196" s="208" t="s">
        <v>70</v>
      </c>
      <c r="B196" s="468"/>
      <c r="C196" s="463">
        <v>0.72</v>
      </c>
      <c r="D196" s="463">
        <v>33.593855</v>
      </c>
      <c r="E196" s="463">
        <v>41.022812</v>
      </c>
      <c r="F196" s="463">
        <v>5.66407</v>
      </c>
      <c r="G196" s="464">
        <v>502.636044</v>
      </c>
    </row>
    <row r="197" spans="1:7" ht="12" customHeight="1">
      <c r="A197" s="208" t="s">
        <v>67</v>
      </c>
      <c r="B197" s="463">
        <v>12.812431</v>
      </c>
      <c r="C197" s="463">
        <v>7.608398</v>
      </c>
      <c r="D197" s="463">
        <v>26.710668</v>
      </c>
      <c r="E197" s="468"/>
      <c r="F197" s="463">
        <v>12.447296</v>
      </c>
      <c r="G197" s="464">
        <v>7415.994776</v>
      </c>
    </row>
    <row r="198" spans="1:7" ht="8.25" customHeight="1" thickBot="1">
      <c r="A198" s="217"/>
      <c r="B198" s="471"/>
      <c r="C198" s="471"/>
      <c r="D198" s="471"/>
      <c r="E198" s="471"/>
      <c r="F198" s="471"/>
      <c r="G198" s="472"/>
    </row>
    <row r="199" spans="1:7" ht="12" customHeight="1">
      <c r="A199" s="207" t="s">
        <v>131</v>
      </c>
      <c r="B199" s="461">
        <f>B200+B201</f>
        <v>2.039179</v>
      </c>
      <c r="C199" s="461">
        <f>C200+C201</f>
        <v>1.722442</v>
      </c>
      <c r="D199" s="461">
        <f>D200+D201</f>
        <v>398.627407</v>
      </c>
      <c r="E199" s="461"/>
      <c r="F199" s="461">
        <f>F200+F201</f>
        <v>176038.398744</v>
      </c>
      <c r="G199" s="462">
        <f>G200+G201</f>
        <v>3385.440913</v>
      </c>
    </row>
    <row r="200" spans="1:7" ht="12" customHeight="1">
      <c r="A200" s="208" t="s">
        <v>69</v>
      </c>
      <c r="B200" s="463">
        <v>2.039179</v>
      </c>
      <c r="C200" s="463">
        <v>1.722442</v>
      </c>
      <c r="D200" s="463">
        <v>391.730698</v>
      </c>
      <c r="E200" s="468"/>
      <c r="F200" s="463">
        <v>175295.884348</v>
      </c>
      <c r="G200" s="464">
        <v>2629.440913</v>
      </c>
    </row>
    <row r="201" spans="1:7" ht="12" customHeight="1">
      <c r="A201" s="208" t="s">
        <v>67</v>
      </c>
      <c r="B201" s="468"/>
      <c r="C201" s="468"/>
      <c r="D201" s="463">
        <v>6.896709</v>
      </c>
      <c r="E201" s="468"/>
      <c r="F201" s="463">
        <v>742.514396</v>
      </c>
      <c r="G201" s="464">
        <v>756</v>
      </c>
    </row>
    <row r="202" spans="1:7" ht="6" customHeight="1" thickBot="1">
      <c r="A202" s="218"/>
      <c r="B202" s="466"/>
      <c r="C202" s="466"/>
      <c r="D202" s="466"/>
      <c r="E202" s="466"/>
      <c r="F202" s="466"/>
      <c r="G202" s="467"/>
    </row>
    <row r="203" spans="1:7" ht="12" customHeight="1">
      <c r="A203" s="207" t="s">
        <v>116</v>
      </c>
      <c r="B203" s="461">
        <f aca="true" t="shared" si="18" ref="B203:G203">SUM(B204:B211)</f>
        <v>1281.805981</v>
      </c>
      <c r="C203" s="461">
        <f t="shared" si="18"/>
        <v>1228.367837</v>
      </c>
      <c r="D203" s="461">
        <f t="shared" si="18"/>
        <v>1487.5561229999998</v>
      </c>
      <c r="E203" s="461">
        <f t="shared" si="18"/>
        <v>2369.042006</v>
      </c>
      <c r="F203" s="461">
        <f t="shared" si="18"/>
        <v>3994.569956</v>
      </c>
      <c r="G203" s="462">
        <f t="shared" si="18"/>
        <v>7355.961204</v>
      </c>
    </row>
    <row r="204" spans="1:7" ht="12" customHeight="1">
      <c r="A204" s="208" t="s">
        <v>68</v>
      </c>
      <c r="B204" s="463">
        <v>920.905049</v>
      </c>
      <c r="C204" s="463">
        <v>246.143702</v>
      </c>
      <c r="D204" s="463">
        <v>417.085283</v>
      </c>
      <c r="E204" s="463">
        <v>460.286311</v>
      </c>
      <c r="F204" s="463">
        <v>909.771025</v>
      </c>
      <c r="G204" s="464">
        <v>1318.600364</v>
      </c>
    </row>
    <row r="205" spans="1:7" ht="12" customHeight="1">
      <c r="A205" s="208" t="s">
        <v>218</v>
      </c>
      <c r="B205" s="463">
        <v>2.975334</v>
      </c>
      <c r="C205" s="463">
        <v>0</v>
      </c>
      <c r="D205" s="463">
        <v>6.288451</v>
      </c>
      <c r="E205" s="463">
        <v>20.905935</v>
      </c>
      <c r="F205" s="463">
        <v>32.387041</v>
      </c>
      <c r="G205" s="464">
        <v>470.055982</v>
      </c>
    </row>
    <row r="206" spans="1:7" ht="12" customHeight="1">
      <c r="A206" s="208" t="s">
        <v>219</v>
      </c>
      <c r="B206" s="463">
        <v>89.470886</v>
      </c>
      <c r="C206" s="463">
        <v>523.745261</v>
      </c>
      <c r="D206" s="463">
        <v>473.337772</v>
      </c>
      <c r="E206" s="463">
        <v>519.38224</v>
      </c>
      <c r="F206" s="463">
        <v>838.458494</v>
      </c>
      <c r="G206" s="464">
        <v>1024.467851</v>
      </c>
    </row>
    <row r="207" spans="1:7" ht="12" customHeight="1">
      <c r="A207" s="208" t="s">
        <v>70</v>
      </c>
      <c r="B207" s="463">
        <v>73.298402</v>
      </c>
      <c r="C207" s="463">
        <v>42.608659</v>
      </c>
      <c r="D207" s="463">
        <v>73.769512</v>
      </c>
      <c r="E207" s="463">
        <v>227.183154</v>
      </c>
      <c r="F207" s="463">
        <v>294.569215</v>
      </c>
      <c r="G207" s="464">
        <v>352.636339</v>
      </c>
    </row>
    <row r="208" spans="1:7" ht="12" customHeight="1">
      <c r="A208" s="208" t="s">
        <v>71</v>
      </c>
      <c r="B208" s="463">
        <v>2.1866</v>
      </c>
      <c r="C208" s="463">
        <v>0.911</v>
      </c>
      <c r="D208" s="465">
        <v>0.459742</v>
      </c>
      <c r="E208" s="463">
        <v>0.911079</v>
      </c>
      <c r="F208" s="463">
        <v>4.970687</v>
      </c>
      <c r="G208" s="464">
        <v>1.7492</v>
      </c>
    </row>
    <row r="209" spans="1:7" ht="12" customHeight="1">
      <c r="A209" s="208" t="s">
        <v>220</v>
      </c>
      <c r="B209" s="463">
        <v>24.86338</v>
      </c>
      <c r="C209" s="463">
        <v>43.120437</v>
      </c>
      <c r="D209" s="463">
        <v>9.415217</v>
      </c>
      <c r="E209" s="463">
        <v>63.528238</v>
      </c>
      <c r="F209" s="463">
        <v>113.318162</v>
      </c>
      <c r="G209" s="464">
        <v>167.028569</v>
      </c>
    </row>
    <row r="210" spans="1:7" ht="12" customHeight="1">
      <c r="A210" s="208" t="s">
        <v>69</v>
      </c>
      <c r="B210" s="463">
        <v>52.314316</v>
      </c>
      <c r="C210" s="463">
        <v>124.841364</v>
      </c>
      <c r="D210" s="463">
        <v>89.531446</v>
      </c>
      <c r="E210" s="463">
        <v>336.933707</v>
      </c>
      <c r="F210" s="463">
        <v>497.229031</v>
      </c>
      <c r="G210" s="464">
        <v>2093.636112</v>
      </c>
    </row>
    <row r="211" spans="1:7" ht="12" customHeight="1">
      <c r="A211" s="208" t="s">
        <v>67</v>
      </c>
      <c r="B211" s="463">
        <v>115.792014</v>
      </c>
      <c r="C211" s="463">
        <v>246.997414</v>
      </c>
      <c r="D211" s="463">
        <v>417.6687</v>
      </c>
      <c r="E211" s="463">
        <v>739.911342</v>
      </c>
      <c r="F211" s="463">
        <v>1303.866301</v>
      </c>
      <c r="G211" s="464">
        <v>1927.786787</v>
      </c>
    </row>
    <row r="212" spans="1:7" ht="6" customHeight="1" thickBot="1">
      <c r="A212" s="218"/>
      <c r="B212" s="466"/>
      <c r="C212" s="466"/>
      <c r="D212" s="466"/>
      <c r="E212" s="466"/>
      <c r="F212" s="466"/>
      <c r="G212" s="467"/>
    </row>
    <row r="213" spans="1:7" ht="12.75">
      <c r="A213" s="219" t="s">
        <v>117</v>
      </c>
      <c r="B213" s="473">
        <f aca="true" t="shared" si="19" ref="B213:G213">SUM(B214:B217)</f>
        <v>443.824198</v>
      </c>
      <c r="C213" s="473">
        <f t="shared" si="19"/>
        <v>575.690024</v>
      </c>
      <c r="D213" s="473">
        <f t="shared" si="19"/>
        <v>443.43674899999996</v>
      </c>
      <c r="E213" s="473">
        <f t="shared" si="19"/>
        <v>244.71326100000002</v>
      </c>
      <c r="F213" s="473">
        <f t="shared" si="19"/>
        <v>782.4617569999999</v>
      </c>
      <c r="G213" s="474">
        <f t="shared" si="19"/>
        <v>583.0844370000001</v>
      </c>
    </row>
    <row r="214" spans="1:7" ht="12" customHeight="1">
      <c r="A214" s="208" t="s">
        <v>70</v>
      </c>
      <c r="B214" s="463">
        <v>255.996488</v>
      </c>
      <c r="C214" s="463">
        <v>427.532368</v>
      </c>
      <c r="D214" s="463">
        <v>299.378252</v>
      </c>
      <c r="E214" s="463">
        <v>223.431428</v>
      </c>
      <c r="F214" s="463">
        <v>514.61635</v>
      </c>
      <c r="G214" s="464">
        <v>542.83649</v>
      </c>
    </row>
    <row r="215" spans="1:7" ht="12" customHeight="1">
      <c r="A215" s="208" t="s">
        <v>71</v>
      </c>
      <c r="B215" s="463">
        <v>150.153139</v>
      </c>
      <c r="C215" s="463">
        <v>121.348308</v>
      </c>
      <c r="D215" s="463">
        <v>98.5465</v>
      </c>
      <c r="E215" s="463">
        <v>12.781</v>
      </c>
      <c r="F215" s="463">
        <v>31.395868</v>
      </c>
      <c r="G215" s="464">
        <v>1.3292</v>
      </c>
    </row>
    <row r="216" spans="1:7" ht="12" customHeight="1">
      <c r="A216" s="208" t="s">
        <v>68</v>
      </c>
      <c r="B216" s="463">
        <v>2.406025</v>
      </c>
      <c r="C216" s="463">
        <v>2.455408</v>
      </c>
      <c r="D216" s="463">
        <v>6.29989</v>
      </c>
      <c r="E216" s="463">
        <v>2.547563</v>
      </c>
      <c r="F216" s="463">
        <v>1.055133</v>
      </c>
      <c r="G216" s="464">
        <v>1.521695</v>
      </c>
    </row>
    <row r="217" spans="1:7" ht="12" customHeight="1">
      <c r="A217" s="234" t="s">
        <v>67</v>
      </c>
      <c r="B217" s="463">
        <v>35.268546</v>
      </c>
      <c r="C217" s="463">
        <v>24.35394</v>
      </c>
      <c r="D217" s="463">
        <v>39.212107</v>
      </c>
      <c r="E217" s="463">
        <v>5.95327</v>
      </c>
      <c r="F217" s="463">
        <v>235.394406</v>
      </c>
      <c r="G217" s="464">
        <v>37.397052</v>
      </c>
    </row>
    <row r="218" spans="1:7" ht="6.75" customHeight="1" thickBot="1">
      <c r="A218" s="220"/>
      <c r="B218" s="475"/>
      <c r="C218" s="475"/>
      <c r="D218" s="475"/>
      <c r="E218" s="475"/>
      <c r="F218" s="475"/>
      <c r="G218" s="476"/>
    </row>
    <row r="219" spans="1:7" ht="12" customHeight="1">
      <c r="A219" s="207" t="s">
        <v>231</v>
      </c>
      <c r="B219" s="461">
        <f aca="true" t="shared" si="20" ref="B219:G219">SUM(B220:B227)</f>
        <v>168.956942</v>
      </c>
      <c r="C219" s="461">
        <f t="shared" si="20"/>
        <v>399.246043</v>
      </c>
      <c r="D219" s="461">
        <f t="shared" si="20"/>
        <v>1165.352506</v>
      </c>
      <c r="E219" s="461">
        <f t="shared" si="20"/>
        <v>1092.8359930000001</v>
      </c>
      <c r="F219" s="461">
        <f t="shared" si="20"/>
        <v>1535.213518</v>
      </c>
      <c r="G219" s="462">
        <f t="shared" si="20"/>
        <v>2578.619675</v>
      </c>
    </row>
    <row r="220" spans="1:7" ht="12" customHeight="1">
      <c r="A220" s="208" t="s">
        <v>68</v>
      </c>
      <c r="B220" s="463">
        <v>11.454768</v>
      </c>
      <c r="C220" s="463">
        <v>30.599098</v>
      </c>
      <c r="D220" s="463">
        <v>149.057814</v>
      </c>
      <c r="E220" s="463">
        <v>67.131067</v>
      </c>
      <c r="F220" s="463">
        <v>186.96576</v>
      </c>
      <c r="G220" s="464">
        <v>265.034729</v>
      </c>
    </row>
    <row r="221" spans="1:7" ht="12" customHeight="1">
      <c r="A221" s="208" t="s">
        <v>218</v>
      </c>
      <c r="B221" s="463">
        <v>13.516338</v>
      </c>
      <c r="C221" s="463">
        <v>14.505169</v>
      </c>
      <c r="D221" s="463">
        <v>57.866753</v>
      </c>
      <c r="E221" s="463">
        <v>99.276423</v>
      </c>
      <c r="F221" s="463">
        <v>107.635621</v>
      </c>
      <c r="G221" s="464">
        <v>202.283466</v>
      </c>
    </row>
    <row r="222" spans="1:7" ht="12" customHeight="1">
      <c r="A222" s="208" t="s">
        <v>238</v>
      </c>
      <c r="B222" s="463">
        <v>24.040363</v>
      </c>
      <c r="C222" s="463">
        <v>73.850785</v>
      </c>
      <c r="D222" s="463">
        <v>218.790128</v>
      </c>
      <c r="E222" s="463">
        <v>149.66811</v>
      </c>
      <c r="F222" s="463">
        <v>179.7594</v>
      </c>
      <c r="G222" s="464">
        <v>260.93117</v>
      </c>
    </row>
    <row r="223" spans="1:7" ht="12" customHeight="1">
      <c r="A223" s="208" t="s">
        <v>70</v>
      </c>
      <c r="B223" s="463">
        <v>32.801612</v>
      </c>
      <c r="C223" s="463">
        <v>40.72738</v>
      </c>
      <c r="D223" s="463">
        <v>97.180618</v>
      </c>
      <c r="E223" s="463">
        <v>103.299292</v>
      </c>
      <c r="F223" s="463">
        <v>124.556127</v>
      </c>
      <c r="G223" s="464">
        <v>241.784472</v>
      </c>
    </row>
    <row r="224" spans="1:7" ht="12" customHeight="1">
      <c r="A224" s="208" t="s">
        <v>71</v>
      </c>
      <c r="B224" s="463">
        <v>3.954918</v>
      </c>
      <c r="C224" s="463">
        <v>1.107665</v>
      </c>
      <c r="D224" s="463">
        <v>8.656072</v>
      </c>
      <c r="E224" s="463">
        <v>9.94292</v>
      </c>
      <c r="F224" s="463">
        <v>29.405104</v>
      </c>
      <c r="G224" s="464">
        <v>37.428542</v>
      </c>
    </row>
    <row r="225" spans="1:7" ht="12" customHeight="1">
      <c r="A225" s="208" t="s">
        <v>220</v>
      </c>
      <c r="B225" s="463">
        <v>1.285107</v>
      </c>
      <c r="C225" s="468"/>
      <c r="D225" s="463">
        <v>6.4231</v>
      </c>
      <c r="E225" s="463">
        <v>8.362388</v>
      </c>
      <c r="F225" s="463">
        <v>18.184976</v>
      </c>
      <c r="G225" s="464">
        <v>85.646652</v>
      </c>
    </row>
    <row r="226" spans="1:7" ht="12" customHeight="1">
      <c r="A226" s="208" t="s">
        <v>69</v>
      </c>
      <c r="B226" s="463">
        <v>19.692581</v>
      </c>
      <c r="C226" s="463">
        <v>50.565555</v>
      </c>
      <c r="D226" s="463">
        <v>78.621285</v>
      </c>
      <c r="E226" s="463">
        <v>65.536923</v>
      </c>
      <c r="F226" s="463">
        <v>91.802731</v>
      </c>
      <c r="G226" s="464">
        <v>179.686136</v>
      </c>
    </row>
    <row r="227" spans="1:7" ht="12" customHeight="1">
      <c r="A227" s="208" t="s">
        <v>67</v>
      </c>
      <c r="B227" s="463">
        <v>62.211255</v>
      </c>
      <c r="C227" s="463">
        <v>187.890391</v>
      </c>
      <c r="D227" s="463">
        <v>548.756736</v>
      </c>
      <c r="E227" s="463">
        <v>589.61887</v>
      </c>
      <c r="F227" s="463">
        <v>796.903799</v>
      </c>
      <c r="G227" s="464">
        <v>1305.824508</v>
      </c>
    </row>
    <row r="228" spans="1:7" ht="7.5" customHeight="1" thickBot="1">
      <c r="A228" s="218"/>
      <c r="B228" s="466"/>
      <c r="C228" s="466"/>
      <c r="D228" s="466"/>
      <c r="E228" s="466"/>
      <c r="F228" s="466"/>
      <c r="G228" s="467"/>
    </row>
    <row r="229" spans="1:7" ht="11.25" customHeight="1">
      <c r="A229" s="207" t="s">
        <v>224</v>
      </c>
      <c r="B229" s="461">
        <f aca="true" t="shared" si="21" ref="B229:G229">SUM(B230:B238)</f>
        <v>6962.022842</v>
      </c>
      <c r="C229" s="461">
        <f t="shared" si="21"/>
        <v>10857.581512</v>
      </c>
      <c r="D229" s="461">
        <f t="shared" si="21"/>
        <v>6435.543476</v>
      </c>
      <c r="E229" s="461">
        <f t="shared" si="21"/>
        <v>4417.203112</v>
      </c>
      <c r="F229" s="461">
        <f t="shared" si="21"/>
        <v>11287.688236999998</v>
      </c>
      <c r="G229" s="462">
        <f t="shared" si="21"/>
        <v>28723.781135</v>
      </c>
    </row>
    <row r="230" spans="1:7" ht="11.25" customHeight="1">
      <c r="A230" s="208" t="s">
        <v>68</v>
      </c>
      <c r="B230" s="463">
        <v>28.382005</v>
      </c>
      <c r="C230" s="463">
        <v>393.02411</v>
      </c>
      <c r="D230" s="463">
        <v>27.728398</v>
      </c>
      <c r="E230" s="463">
        <v>157.446551</v>
      </c>
      <c r="F230" s="463">
        <v>122.977965</v>
      </c>
      <c r="G230" s="464">
        <v>24.061527</v>
      </c>
    </row>
    <row r="231" spans="1:7" ht="11.25" customHeight="1">
      <c r="A231" s="208" t="s">
        <v>218</v>
      </c>
      <c r="B231" s="463">
        <v>1051.854085</v>
      </c>
      <c r="C231" s="463">
        <v>1075.006105</v>
      </c>
      <c r="D231" s="463">
        <v>52.226085</v>
      </c>
      <c r="E231" s="463">
        <v>27.903038</v>
      </c>
      <c r="F231" s="463">
        <v>17.893487</v>
      </c>
      <c r="G231" s="464">
        <v>36.478399</v>
      </c>
    </row>
    <row r="232" spans="1:7" ht="11.25" customHeight="1">
      <c r="A232" s="208" t="s">
        <v>238</v>
      </c>
      <c r="B232" s="463">
        <v>20.76582</v>
      </c>
      <c r="C232" s="463">
        <v>5.067106</v>
      </c>
      <c r="D232" s="463">
        <v>12.983038</v>
      </c>
      <c r="E232" s="463">
        <v>34.286</v>
      </c>
      <c r="F232" s="463">
        <v>47.358917</v>
      </c>
      <c r="G232" s="464">
        <v>25.723984</v>
      </c>
    </row>
    <row r="233" spans="1:7" ht="11.25" customHeight="1">
      <c r="A233" s="208" t="s">
        <v>70</v>
      </c>
      <c r="B233" s="463">
        <v>578.737328</v>
      </c>
      <c r="C233" s="463">
        <v>713.361804</v>
      </c>
      <c r="D233" s="463">
        <v>168.120108</v>
      </c>
      <c r="E233" s="463">
        <v>162.890279</v>
      </c>
      <c r="F233" s="463">
        <v>11.723232</v>
      </c>
      <c r="G233" s="464">
        <v>1125.920743</v>
      </c>
    </row>
    <row r="234" spans="1:7" ht="11.25" customHeight="1">
      <c r="A234" s="208" t="s">
        <v>71</v>
      </c>
      <c r="B234" s="463">
        <v>34.256615</v>
      </c>
      <c r="C234" s="463">
        <v>15.408339</v>
      </c>
      <c r="D234" s="463">
        <v>39.198351</v>
      </c>
      <c r="E234" s="463">
        <v>44.915242</v>
      </c>
      <c r="F234" s="463">
        <v>47.890544</v>
      </c>
      <c r="G234" s="464">
        <v>96.087897</v>
      </c>
    </row>
    <row r="235" spans="1:7" ht="11.25" customHeight="1">
      <c r="A235" s="208" t="s">
        <v>220</v>
      </c>
      <c r="B235" s="463">
        <v>11.571738</v>
      </c>
      <c r="C235" s="463">
        <v>5.102737</v>
      </c>
      <c r="D235" s="463">
        <v>1.526839</v>
      </c>
      <c r="E235" s="463">
        <v>20.605329</v>
      </c>
      <c r="F235" s="463">
        <v>25.095776</v>
      </c>
      <c r="G235" s="464">
        <v>27.597185</v>
      </c>
    </row>
    <row r="236" spans="1:7" ht="11.25" customHeight="1">
      <c r="A236" s="208" t="s">
        <v>69</v>
      </c>
      <c r="B236" s="463">
        <v>4424.284972</v>
      </c>
      <c r="C236" s="463">
        <v>8085.069701</v>
      </c>
      <c r="D236" s="463">
        <v>5005.006957</v>
      </c>
      <c r="E236" s="463">
        <v>3066.749145</v>
      </c>
      <c r="F236" s="463">
        <v>9310.468205</v>
      </c>
      <c r="G236" s="464">
        <v>25880.036644</v>
      </c>
    </row>
    <row r="237" spans="1:7" ht="11.25" customHeight="1">
      <c r="A237" s="208" t="s">
        <v>221</v>
      </c>
      <c r="B237" s="463">
        <v>701.86471</v>
      </c>
      <c r="C237" s="463">
        <v>553.601108</v>
      </c>
      <c r="D237" s="463">
        <v>1028.607453</v>
      </c>
      <c r="E237" s="463">
        <v>796.316196</v>
      </c>
      <c r="F237" s="463">
        <v>906.344305</v>
      </c>
      <c r="G237" s="464">
        <v>1066.765939</v>
      </c>
    </row>
    <row r="238" spans="1:7" ht="11.25" customHeight="1">
      <c r="A238" s="208" t="s">
        <v>67</v>
      </c>
      <c r="B238" s="463">
        <v>110.305569</v>
      </c>
      <c r="C238" s="463">
        <v>11.940502</v>
      </c>
      <c r="D238" s="463">
        <v>100.146247</v>
      </c>
      <c r="E238" s="463">
        <v>106.091332</v>
      </c>
      <c r="F238" s="463">
        <v>797.935806</v>
      </c>
      <c r="G238" s="464">
        <v>441.108817</v>
      </c>
    </row>
    <row r="239" spans="1:7" ht="3" customHeight="1" thickBot="1">
      <c r="A239" s="218"/>
      <c r="B239" s="466"/>
      <c r="C239" s="466"/>
      <c r="D239" s="466"/>
      <c r="E239" s="466"/>
      <c r="F239" s="466"/>
      <c r="G239" s="467"/>
    </row>
    <row r="240" spans="1:7" ht="12.75">
      <c r="A240" s="207" t="s">
        <v>188</v>
      </c>
      <c r="B240" s="461">
        <f aca="true" t="shared" si="22" ref="B240:G240">SUM(B241:B246)</f>
        <v>110.010848</v>
      </c>
      <c r="C240" s="461">
        <f t="shared" si="22"/>
        <v>287.469429</v>
      </c>
      <c r="D240" s="461">
        <f t="shared" si="22"/>
        <v>168.838552</v>
      </c>
      <c r="E240" s="461">
        <f t="shared" si="22"/>
        <v>201.25563</v>
      </c>
      <c r="F240" s="461">
        <f t="shared" si="22"/>
        <v>497.87288</v>
      </c>
      <c r="G240" s="462">
        <f t="shared" si="22"/>
        <v>150.147343</v>
      </c>
    </row>
    <row r="241" spans="1:7" ht="12.75">
      <c r="A241" s="208" t="s">
        <v>68</v>
      </c>
      <c r="B241" s="463">
        <v>4.871084</v>
      </c>
      <c r="C241" s="463">
        <v>62.591837</v>
      </c>
      <c r="D241" s="463">
        <v>35.527918</v>
      </c>
      <c r="E241" s="463">
        <v>49.12161</v>
      </c>
      <c r="F241" s="463">
        <v>18.789314</v>
      </c>
      <c r="G241" s="464">
        <v>55.275052</v>
      </c>
    </row>
    <row r="242" spans="1:7" ht="12.75">
      <c r="A242" s="208" t="s">
        <v>218</v>
      </c>
      <c r="B242" s="463">
        <v>1.411176</v>
      </c>
      <c r="C242" s="463">
        <v>10.07613</v>
      </c>
      <c r="D242" s="463">
        <v>1.058906</v>
      </c>
      <c r="E242" s="468"/>
      <c r="F242" s="468"/>
      <c r="G242" s="470"/>
    </row>
    <row r="243" spans="1:7" ht="12.75">
      <c r="A243" s="208" t="s">
        <v>238</v>
      </c>
      <c r="B243" s="463">
        <v>43.598867</v>
      </c>
      <c r="C243" s="463">
        <v>62.725305</v>
      </c>
      <c r="D243" s="463">
        <v>41.551274</v>
      </c>
      <c r="E243" s="463">
        <v>39.047932</v>
      </c>
      <c r="F243" s="463">
        <v>20.873331</v>
      </c>
      <c r="G243" s="464">
        <v>11.989352</v>
      </c>
    </row>
    <row r="244" spans="1:7" ht="12.75">
      <c r="A244" s="208" t="s">
        <v>70</v>
      </c>
      <c r="B244" s="463">
        <v>4.651083</v>
      </c>
      <c r="C244" s="463">
        <v>4.430669</v>
      </c>
      <c r="D244" s="463">
        <v>4.431538</v>
      </c>
      <c r="E244" s="463">
        <v>21.274564</v>
      </c>
      <c r="F244" s="463">
        <v>6.815662</v>
      </c>
      <c r="G244" s="464">
        <v>7.882939</v>
      </c>
    </row>
    <row r="245" spans="1:7" ht="12.75">
      <c r="A245" s="208" t="s">
        <v>220</v>
      </c>
      <c r="B245" s="463">
        <v>1.1356</v>
      </c>
      <c r="C245" s="463">
        <v>3.1006</v>
      </c>
      <c r="D245" s="463">
        <v>10.14206</v>
      </c>
      <c r="E245" s="463">
        <v>3.766066</v>
      </c>
      <c r="F245" s="463">
        <v>7.43923</v>
      </c>
      <c r="G245" s="464"/>
    </row>
    <row r="246" spans="1:7" ht="12.75">
      <c r="A246" s="208" t="s">
        <v>67</v>
      </c>
      <c r="B246" s="463">
        <v>54.343038</v>
      </c>
      <c r="C246" s="463">
        <v>144.544888</v>
      </c>
      <c r="D246" s="463">
        <v>76.126856</v>
      </c>
      <c r="E246" s="463">
        <v>88.045458</v>
      </c>
      <c r="F246" s="463">
        <v>443.955343</v>
      </c>
      <c r="G246" s="464">
        <v>75</v>
      </c>
    </row>
    <row r="247" spans="1:7" ht="4.5" customHeight="1" thickBot="1">
      <c r="A247" s="211"/>
      <c r="B247" s="210"/>
      <c r="C247" s="210"/>
      <c r="D247" s="210"/>
      <c r="E247" s="210"/>
      <c r="F247" s="210"/>
      <c r="G247" s="212"/>
    </row>
    <row r="248" spans="1:7" ht="3.75" customHeight="1">
      <c r="A248" s="225"/>
      <c r="B248" s="226"/>
      <c r="C248" s="226"/>
      <c r="D248" s="226"/>
      <c r="E248" s="226"/>
      <c r="F248" s="226"/>
      <c r="G248" s="226"/>
    </row>
    <row r="249" spans="1:7" ht="13.5" customHeight="1">
      <c r="A249" s="18" t="s">
        <v>305</v>
      </c>
      <c r="B249" s="205"/>
      <c r="C249" s="205"/>
      <c r="D249" s="205"/>
      <c r="E249" s="205"/>
      <c r="F249" s="205"/>
      <c r="G249" s="205"/>
    </row>
    <row r="250" spans="1:7" ht="9.75" customHeight="1">
      <c r="A250" s="222"/>
      <c r="B250" s="205"/>
      <c r="C250" s="205"/>
      <c r="D250" s="205"/>
      <c r="E250" s="205"/>
      <c r="F250" s="205"/>
      <c r="G250" s="205"/>
    </row>
    <row r="251" spans="1:7" ht="9.75" customHeight="1">
      <c r="A251" s="222"/>
      <c r="B251" s="205"/>
      <c r="C251" s="205"/>
      <c r="D251" s="205"/>
      <c r="E251" s="205"/>
      <c r="F251" s="205"/>
      <c r="G251" s="205"/>
    </row>
    <row r="252" spans="1:7" ht="9.75" customHeight="1">
      <c r="A252" s="222"/>
      <c r="B252" s="205"/>
      <c r="C252" s="205"/>
      <c r="D252" s="205"/>
      <c r="E252" s="205"/>
      <c r="F252" s="205"/>
      <c r="G252" s="205"/>
    </row>
    <row r="253" ht="12" customHeight="1">
      <c r="A253" s="200" t="s">
        <v>331</v>
      </c>
    </row>
    <row r="254" ht="7.5" customHeight="1" thickBot="1"/>
    <row r="255" spans="1:7" ht="12.75" customHeight="1" thickBot="1">
      <c r="A255" s="203"/>
      <c r="B255" s="482">
        <v>2000</v>
      </c>
      <c r="C255" s="483">
        <v>2001</v>
      </c>
      <c r="D255" s="483">
        <v>2002</v>
      </c>
      <c r="E255" s="483">
        <v>2003</v>
      </c>
      <c r="F255" s="483">
        <v>2004</v>
      </c>
      <c r="G255" s="484">
        <v>2005</v>
      </c>
    </row>
    <row r="256" spans="1:7" ht="8.25" customHeight="1">
      <c r="A256" s="203"/>
      <c r="B256" s="204"/>
      <c r="C256" s="204"/>
      <c r="D256" s="204"/>
      <c r="E256" s="204"/>
      <c r="F256" s="204"/>
      <c r="G256" s="205"/>
    </row>
    <row r="257" spans="1:7" ht="12" customHeight="1">
      <c r="A257" s="221" t="s">
        <v>212</v>
      </c>
      <c r="G257" s="206"/>
    </row>
    <row r="258" spans="1:7" ht="5.25" customHeight="1" thickBot="1">
      <c r="A258" s="223"/>
      <c r="B258" s="224"/>
      <c r="C258" s="224"/>
      <c r="D258" s="224"/>
      <c r="E258" s="224"/>
      <c r="F258" s="224"/>
      <c r="G258" s="224"/>
    </row>
    <row r="259" spans="1:7" ht="12.75">
      <c r="A259" s="207" t="s">
        <v>161</v>
      </c>
      <c r="B259" s="461">
        <f aca="true" t="shared" si="23" ref="B259:G259">B260+B261+B262+B263</f>
        <v>55.695859</v>
      </c>
      <c r="C259" s="461">
        <f t="shared" si="23"/>
        <v>110.170566</v>
      </c>
      <c r="D259" s="461">
        <f t="shared" si="23"/>
        <v>215.07516900000002</v>
      </c>
      <c r="E259" s="461">
        <f t="shared" si="23"/>
        <v>323.800746</v>
      </c>
      <c r="F259" s="461">
        <f t="shared" si="23"/>
        <v>696.621041</v>
      </c>
      <c r="G259" s="462">
        <f t="shared" si="23"/>
        <v>217</v>
      </c>
    </row>
    <row r="260" spans="1:7" ht="12.75">
      <c r="A260" s="208" t="s">
        <v>238</v>
      </c>
      <c r="B260" s="463">
        <v>37.557994</v>
      </c>
      <c r="C260" s="463">
        <v>95.012227</v>
      </c>
      <c r="D260" s="463">
        <v>160.827985</v>
      </c>
      <c r="E260" s="463">
        <v>191.802197</v>
      </c>
      <c r="F260" s="463">
        <v>490.951769</v>
      </c>
      <c r="G260" s="464">
        <v>160.827985</v>
      </c>
    </row>
    <row r="261" spans="1:7" ht="12.75">
      <c r="A261" s="208" t="s">
        <v>220</v>
      </c>
      <c r="B261" s="465">
        <v>0.29772</v>
      </c>
      <c r="C261" s="463">
        <v>3.524449</v>
      </c>
      <c r="D261" s="463">
        <v>0.665</v>
      </c>
      <c r="E261" s="463">
        <v>5.316796</v>
      </c>
      <c r="F261" s="463">
        <v>4.44104</v>
      </c>
      <c r="G261" s="464">
        <v>0.665</v>
      </c>
    </row>
    <row r="262" spans="1:7" ht="12.75">
      <c r="A262" s="208" t="s">
        <v>69</v>
      </c>
      <c r="B262" s="465">
        <v>0.208658</v>
      </c>
      <c r="C262" s="463">
        <v>3.534635</v>
      </c>
      <c r="D262" s="463">
        <v>5.519926</v>
      </c>
      <c r="E262" s="463">
        <v>23.129169</v>
      </c>
      <c r="F262" s="463">
        <v>7.975487</v>
      </c>
      <c r="G262" s="464">
        <v>5.623259</v>
      </c>
    </row>
    <row r="263" spans="1:7" ht="12.75">
      <c r="A263" s="208" t="s">
        <v>67</v>
      </c>
      <c r="B263" s="463">
        <v>17.631487</v>
      </c>
      <c r="C263" s="463">
        <v>8.099255</v>
      </c>
      <c r="D263" s="463">
        <v>48.062258</v>
      </c>
      <c r="E263" s="463">
        <v>103.552584</v>
      </c>
      <c r="F263" s="463">
        <v>193.252745</v>
      </c>
      <c r="G263" s="464">
        <v>49.88375599999999</v>
      </c>
    </row>
    <row r="264" spans="1:7" ht="6.75" customHeight="1" thickBot="1">
      <c r="A264" s="218"/>
      <c r="B264" s="466"/>
      <c r="C264" s="466"/>
      <c r="D264" s="466"/>
      <c r="E264" s="466"/>
      <c r="F264" s="466"/>
      <c r="G264" s="467"/>
    </row>
    <row r="265" spans="1:7" ht="12.75">
      <c r="A265" s="207" t="s">
        <v>166</v>
      </c>
      <c r="B265" s="461">
        <f aca="true" t="shared" si="24" ref="B265:G265">SUM(B266:B270)</f>
        <v>1291.1421639999999</v>
      </c>
      <c r="C265" s="461">
        <f t="shared" si="24"/>
        <v>1043.7993769999998</v>
      </c>
      <c r="D265" s="461">
        <f t="shared" si="24"/>
        <v>109.855707</v>
      </c>
      <c r="E265" s="461">
        <f t="shared" si="24"/>
        <v>354.44829599999997</v>
      </c>
      <c r="F265" s="461">
        <f t="shared" si="24"/>
        <v>342.389584</v>
      </c>
      <c r="G265" s="462">
        <f t="shared" si="24"/>
        <v>766.539052</v>
      </c>
    </row>
    <row r="266" spans="1:7" ht="12.75">
      <c r="A266" s="208" t="s">
        <v>68</v>
      </c>
      <c r="B266" s="463">
        <v>2.436868</v>
      </c>
      <c r="C266" s="463">
        <v>72.768046</v>
      </c>
      <c r="D266" s="463">
        <v>3.4</v>
      </c>
      <c r="E266" s="463">
        <v>218.779279</v>
      </c>
      <c r="F266" s="463">
        <v>113.596513</v>
      </c>
      <c r="G266" s="464">
        <v>201.261298</v>
      </c>
    </row>
    <row r="267" spans="1:7" ht="12.75">
      <c r="A267" s="208" t="s">
        <v>238</v>
      </c>
      <c r="B267" s="463">
        <v>62.095907</v>
      </c>
      <c r="C267" s="463">
        <v>85.846025</v>
      </c>
      <c r="D267" s="463">
        <v>64.124392</v>
      </c>
      <c r="E267" s="463">
        <v>75.238195</v>
      </c>
      <c r="F267" s="463">
        <v>41.602896</v>
      </c>
      <c r="G267" s="464">
        <v>85.068796</v>
      </c>
    </row>
    <row r="268" spans="1:7" ht="12.75">
      <c r="A268" s="208" t="s">
        <v>70</v>
      </c>
      <c r="B268" s="463">
        <v>1189.959829</v>
      </c>
      <c r="C268" s="463">
        <v>829.307547</v>
      </c>
      <c r="D268" s="463">
        <v>6.696697</v>
      </c>
      <c r="E268" s="463">
        <v>2.291502</v>
      </c>
      <c r="F268" s="468"/>
      <c r="G268" s="464">
        <v>39.430594</v>
      </c>
    </row>
    <row r="269" spans="1:7" ht="12.75">
      <c r="A269" s="208" t="s">
        <v>69</v>
      </c>
      <c r="B269" s="463">
        <v>7.217507</v>
      </c>
      <c r="C269" s="463">
        <v>6.357947</v>
      </c>
      <c r="D269" s="463">
        <v>20.142597</v>
      </c>
      <c r="E269" s="463">
        <v>8.305152</v>
      </c>
      <c r="F269" s="463">
        <v>12.888082</v>
      </c>
      <c r="G269" s="464">
        <v>37.671996</v>
      </c>
    </row>
    <row r="270" spans="1:7" ht="12.75">
      <c r="A270" s="208" t="s">
        <v>67</v>
      </c>
      <c r="B270" s="463">
        <v>29.432053</v>
      </c>
      <c r="C270" s="463">
        <v>49.519812</v>
      </c>
      <c r="D270" s="463">
        <v>15.492021</v>
      </c>
      <c r="E270" s="463">
        <v>49.834168</v>
      </c>
      <c r="F270" s="463">
        <v>174.302093</v>
      </c>
      <c r="G270" s="464">
        <v>403.106368</v>
      </c>
    </row>
    <row r="271" spans="1:7" ht="4.5" customHeight="1" thickBot="1">
      <c r="A271" s="218"/>
      <c r="B271" s="466"/>
      <c r="C271" s="466"/>
      <c r="D271" s="466"/>
      <c r="E271" s="466"/>
      <c r="F271" s="466"/>
      <c r="G271" s="467"/>
    </row>
    <row r="272" spans="1:7" ht="12.75">
      <c r="A272" s="207" t="s">
        <v>226</v>
      </c>
      <c r="B272" s="461">
        <f aca="true" t="shared" si="25" ref="B272:G272">SUM(B273:B280)</f>
        <v>1652.5478819999996</v>
      </c>
      <c r="C272" s="461">
        <f t="shared" si="25"/>
        <v>961.0422219999999</v>
      </c>
      <c r="D272" s="461">
        <f t="shared" si="25"/>
        <v>1819.231311</v>
      </c>
      <c r="E272" s="461">
        <f t="shared" si="25"/>
        <v>2548.020471</v>
      </c>
      <c r="F272" s="461">
        <f t="shared" si="25"/>
        <v>2459.4706109999997</v>
      </c>
      <c r="G272" s="462">
        <f t="shared" si="25"/>
        <v>2436.5179410000005</v>
      </c>
    </row>
    <row r="273" spans="1:7" ht="12.75">
      <c r="A273" s="208" t="s">
        <v>68</v>
      </c>
      <c r="B273" s="463">
        <v>1206.980682</v>
      </c>
      <c r="C273" s="463">
        <v>409.945611</v>
      </c>
      <c r="D273" s="463">
        <v>1438.869688</v>
      </c>
      <c r="E273" s="463">
        <v>1428.501388</v>
      </c>
      <c r="F273" s="463">
        <v>1086.176599</v>
      </c>
      <c r="G273" s="464">
        <v>2007.8868</v>
      </c>
    </row>
    <row r="274" spans="1:7" ht="12.75">
      <c r="A274" s="208" t="s">
        <v>218</v>
      </c>
      <c r="B274" s="463">
        <v>15.325075</v>
      </c>
      <c r="C274" s="463">
        <v>32.26489</v>
      </c>
      <c r="D274" s="463">
        <v>15.34957</v>
      </c>
      <c r="E274" s="463">
        <v>26.448076</v>
      </c>
      <c r="F274" s="463">
        <v>231.906691</v>
      </c>
      <c r="G274" s="464">
        <v>2.709546</v>
      </c>
    </row>
    <row r="275" spans="1:7" ht="12.75">
      <c r="A275" s="208" t="s">
        <v>238</v>
      </c>
      <c r="B275" s="463">
        <v>4.821214</v>
      </c>
      <c r="C275" s="463">
        <v>1.33</v>
      </c>
      <c r="D275" s="463">
        <v>14.747006</v>
      </c>
      <c r="E275" s="468"/>
      <c r="F275" s="463">
        <v>6.246436</v>
      </c>
      <c r="G275" s="464">
        <v>5.555558</v>
      </c>
    </row>
    <row r="276" spans="1:7" ht="12.75">
      <c r="A276" s="208" t="s">
        <v>70</v>
      </c>
      <c r="B276" s="463">
        <v>16.031869</v>
      </c>
      <c r="C276" s="463">
        <v>4.269803</v>
      </c>
      <c r="D276" s="463">
        <v>15.195074</v>
      </c>
      <c r="E276" s="463">
        <v>6.742022</v>
      </c>
      <c r="F276" s="463">
        <v>13.075037</v>
      </c>
      <c r="G276" s="464">
        <v>133.603576</v>
      </c>
    </row>
    <row r="277" spans="1:7" ht="12.75">
      <c r="A277" s="208" t="s">
        <v>222</v>
      </c>
      <c r="B277" s="463">
        <v>281.348398</v>
      </c>
      <c r="C277" s="463">
        <v>358.599219</v>
      </c>
      <c r="D277" s="468"/>
      <c r="E277" s="463">
        <v>788.627586</v>
      </c>
      <c r="F277" s="463">
        <v>919.267774</v>
      </c>
      <c r="G277" s="464">
        <v>1.88304</v>
      </c>
    </row>
    <row r="278" spans="1:7" ht="12.75">
      <c r="A278" s="208" t="s">
        <v>220</v>
      </c>
      <c r="B278" s="463">
        <v>65.586136</v>
      </c>
      <c r="C278" s="463">
        <v>5.66262</v>
      </c>
      <c r="D278" s="463">
        <v>156.842258</v>
      </c>
      <c r="E278" s="463">
        <v>38.987902</v>
      </c>
      <c r="F278" s="463">
        <v>12.946774</v>
      </c>
      <c r="G278" s="464">
        <v>57.979743</v>
      </c>
    </row>
    <row r="279" spans="1:7" ht="12.75">
      <c r="A279" s="208" t="s">
        <v>69</v>
      </c>
      <c r="B279" s="463">
        <v>8.910665</v>
      </c>
      <c r="C279" s="463">
        <v>48.885553</v>
      </c>
      <c r="D279" s="463">
        <v>92.592912</v>
      </c>
      <c r="E279" s="463">
        <v>131.177549</v>
      </c>
      <c r="F279" s="463">
        <v>78.577907</v>
      </c>
      <c r="G279" s="464">
        <v>80.681931</v>
      </c>
    </row>
    <row r="280" spans="1:7" ht="12.75">
      <c r="A280" s="208" t="s">
        <v>67</v>
      </c>
      <c r="B280" s="463">
        <v>53.543843</v>
      </c>
      <c r="C280" s="463">
        <v>100.084526</v>
      </c>
      <c r="D280" s="463">
        <v>85.634803</v>
      </c>
      <c r="E280" s="463">
        <v>127.535948</v>
      </c>
      <c r="F280" s="463">
        <v>111.273393</v>
      </c>
      <c r="G280" s="464">
        <v>146.217747</v>
      </c>
    </row>
    <row r="281" spans="1:7" ht="6" customHeight="1" thickBot="1">
      <c r="A281" s="218"/>
      <c r="B281" s="466"/>
      <c r="C281" s="466"/>
      <c r="D281" s="466"/>
      <c r="E281" s="466"/>
      <c r="F281" s="466"/>
      <c r="G281" s="467"/>
    </row>
    <row r="282" spans="1:7" ht="12.75">
      <c r="A282" s="207" t="s">
        <v>168</v>
      </c>
      <c r="B282" s="461">
        <f aca="true" t="shared" si="26" ref="B282:G282">SUM(B283:B288)</f>
        <v>47.853853</v>
      </c>
      <c r="C282" s="461">
        <f t="shared" si="26"/>
        <v>164.090959</v>
      </c>
      <c r="D282" s="461">
        <f t="shared" si="26"/>
        <v>58.862716</v>
      </c>
      <c r="E282" s="461">
        <f t="shared" si="26"/>
        <v>635.251744</v>
      </c>
      <c r="F282" s="461">
        <f t="shared" si="26"/>
        <v>991.411302</v>
      </c>
      <c r="G282" s="462">
        <f t="shared" si="26"/>
        <v>1424.8437760000002</v>
      </c>
    </row>
    <row r="283" spans="1:7" ht="12.75">
      <c r="A283" s="208" t="s">
        <v>68</v>
      </c>
      <c r="B283" s="463">
        <v>1.107665</v>
      </c>
      <c r="C283" s="463">
        <v>148.052066</v>
      </c>
      <c r="D283" s="463">
        <v>17.067171</v>
      </c>
      <c r="E283" s="463">
        <v>239.599003</v>
      </c>
      <c r="F283" s="463">
        <v>712.28505</v>
      </c>
      <c r="G283" s="464">
        <v>1167.259444</v>
      </c>
    </row>
    <row r="284" spans="1:7" ht="12.75">
      <c r="A284" s="208" t="s">
        <v>238</v>
      </c>
      <c r="B284" s="463">
        <v>0.843</v>
      </c>
      <c r="C284" s="463">
        <v>2.215</v>
      </c>
      <c r="D284" s="463">
        <v>2.768832</v>
      </c>
      <c r="E284" s="463">
        <v>9.304392</v>
      </c>
      <c r="F284" s="463">
        <v>144.440576</v>
      </c>
      <c r="G284" s="464">
        <v>55.649086</v>
      </c>
    </row>
    <row r="285" spans="1:7" ht="12.75">
      <c r="A285" s="208" t="s">
        <v>70</v>
      </c>
      <c r="B285" s="468"/>
      <c r="C285" s="463">
        <v>2.215</v>
      </c>
      <c r="D285" s="463">
        <v>1.33</v>
      </c>
      <c r="E285" s="463">
        <v>7.231051</v>
      </c>
      <c r="F285" s="463">
        <v>8.6393</v>
      </c>
      <c r="G285" s="464">
        <v>125.912669</v>
      </c>
    </row>
    <row r="286" spans="1:7" ht="12.75">
      <c r="A286" s="208" t="s">
        <v>220</v>
      </c>
      <c r="B286" s="463">
        <v>21.421162</v>
      </c>
      <c r="C286" s="468"/>
      <c r="D286" s="463">
        <v>10.6336</v>
      </c>
      <c r="E286" s="463">
        <v>15.502093</v>
      </c>
      <c r="F286" s="463">
        <v>8.627275</v>
      </c>
      <c r="G286" s="464">
        <v>6.507599</v>
      </c>
    </row>
    <row r="287" spans="1:7" ht="12.75">
      <c r="A287" s="208" t="s">
        <v>69</v>
      </c>
      <c r="B287" s="463">
        <v>3.688743</v>
      </c>
      <c r="C287" s="463">
        <v>8.278593</v>
      </c>
      <c r="D287" s="463">
        <v>1.3292</v>
      </c>
      <c r="E287" s="463">
        <v>310.580745</v>
      </c>
      <c r="F287" s="463">
        <v>54.109878</v>
      </c>
      <c r="G287" s="464">
        <v>19.16026</v>
      </c>
    </row>
    <row r="288" spans="1:7" ht="12.75">
      <c r="A288" s="208" t="s">
        <v>67</v>
      </c>
      <c r="B288" s="463">
        <v>20.793283</v>
      </c>
      <c r="C288" s="463">
        <v>3.3303</v>
      </c>
      <c r="D288" s="463">
        <v>25.733913</v>
      </c>
      <c r="E288" s="463">
        <v>53.03446</v>
      </c>
      <c r="F288" s="463">
        <v>63.309223</v>
      </c>
      <c r="G288" s="464">
        <v>50.354718</v>
      </c>
    </row>
    <row r="289" spans="1:7" ht="13.5" thickBot="1">
      <c r="A289" s="218"/>
      <c r="B289" s="466"/>
      <c r="C289" s="466"/>
      <c r="D289" s="466"/>
      <c r="E289" s="466"/>
      <c r="F289" s="466"/>
      <c r="G289" s="467"/>
    </row>
    <row r="290" spans="1:7" ht="12.75">
      <c r="A290" s="207" t="s">
        <v>159</v>
      </c>
      <c r="B290" s="461">
        <f aca="true" t="shared" si="27" ref="B290:G290">SUM(B291:B296)</f>
        <v>19.549082</v>
      </c>
      <c r="C290" s="461">
        <f t="shared" si="27"/>
        <v>20.886926</v>
      </c>
      <c r="D290" s="461">
        <f t="shared" si="27"/>
        <v>35.248832</v>
      </c>
      <c r="E290" s="461">
        <f t="shared" si="27"/>
        <v>53.465221</v>
      </c>
      <c r="F290" s="461">
        <f t="shared" si="27"/>
        <v>98.247422</v>
      </c>
      <c r="G290" s="462">
        <f t="shared" si="27"/>
        <v>118.243776</v>
      </c>
    </row>
    <row r="291" spans="1:7" ht="12.75">
      <c r="A291" s="208" t="s">
        <v>68</v>
      </c>
      <c r="B291" s="463">
        <v>2.542598</v>
      </c>
      <c r="C291" s="468">
        <v>0</v>
      </c>
      <c r="D291" s="463">
        <v>7.764323</v>
      </c>
      <c r="E291" s="463">
        <v>11.174022</v>
      </c>
      <c r="F291" s="463">
        <v>19.328696</v>
      </c>
      <c r="G291" s="464">
        <v>21.658389</v>
      </c>
    </row>
    <row r="292" spans="1:7" ht="12.75">
      <c r="A292" s="208" t="s">
        <v>238</v>
      </c>
      <c r="B292" s="463">
        <v>8.898845</v>
      </c>
      <c r="C292" s="463">
        <v>9.524994</v>
      </c>
      <c r="D292" s="463">
        <v>6.203761</v>
      </c>
      <c r="E292" s="463">
        <v>13.546743</v>
      </c>
      <c r="F292" s="463">
        <v>36.080634</v>
      </c>
      <c r="G292" s="464">
        <v>38.618422</v>
      </c>
    </row>
    <row r="293" spans="1:7" ht="12.75">
      <c r="A293" s="208" t="s">
        <v>70</v>
      </c>
      <c r="B293" s="469">
        <v>0.042</v>
      </c>
      <c r="C293" s="463">
        <v>0.886132</v>
      </c>
      <c r="D293" s="463">
        <v>4.383959</v>
      </c>
      <c r="E293" s="463">
        <v>2.541376</v>
      </c>
      <c r="F293" s="463">
        <v>5.011689</v>
      </c>
      <c r="G293" s="464">
        <v>2.14265</v>
      </c>
    </row>
    <row r="294" spans="1:7" ht="12.75">
      <c r="A294" s="208" t="s">
        <v>220</v>
      </c>
      <c r="B294" s="469">
        <v>0.021136</v>
      </c>
      <c r="C294" s="468"/>
      <c r="D294" s="463">
        <v>0.728863</v>
      </c>
      <c r="E294" s="463">
        <v>0.5539</v>
      </c>
      <c r="F294" s="463">
        <v>7.891087</v>
      </c>
      <c r="G294" s="464">
        <v>2.6594</v>
      </c>
    </row>
    <row r="295" spans="1:7" ht="12.75">
      <c r="A295" s="208" t="s">
        <v>69</v>
      </c>
      <c r="B295" s="469">
        <v>0.12327</v>
      </c>
      <c r="C295" s="468"/>
      <c r="D295" s="463">
        <v>3.336274</v>
      </c>
      <c r="E295" s="463">
        <v>2.969371</v>
      </c>
      <c r="F295" s="463">
        <v>2.850795</v>
      </c>
      <c r="G295" s="464">
        <v>12.412113</v>
      </c>
    </row>
    <row r="296" spans="1:7" ht="12.75">
      <c r="A296" s="208" t="s">
        <v>67</v>
      </c>
      <c r="B296" s="463">
        <v>7.921233</v>
      </c>
      <c r="C296" s="463">
        <v>10.4758</v>
      </c>
      <c r="D296" s="463">
        <v>12.831652</v>
      </c>
      <c r="E296" s="463">
        <v>22.679809</v>
      </c>
      <c r="F296" s="463">
        <v>27.084521</v>
      </c>
      <c r="G296" s="464">
        <v>40.75280199999999</v>
      </c>
    </row>
    <row r="297" spans="1:7" ht="8.25" customHeight="1" thickBot="1">
      <c r="A297" s="218"/>
      <c r="B297" s="466"/>
      <c r="C297" s="466"/>
      <c r="D297" s="466"/>
      <c r="E297" s="466"/>
      <c r="F297" s="466"/>
      <c r="G297" s="467"/>
    </row>
    <row r="298" spans="1:7" ht="12.75">
      <c r="A298" s="207" t="s">
        <v>235</v>
      </c>
      <c r="B298" s="461">
        <f aca="true" t="shared" si="28" ref="B298:G298">SUM(B299:B304)</f>
        <v>831.441864</v>
      </c>
      <c r="C298" s="461">
        <f t="shared" si="28"/>
        <v>819.991253</v>
      </c>
      <c r="D298" s="461">
        <f t="shared" si="28"/>
        <v>112.413152</v>
      </c>
      <c r="E298" s="461">
        <f t="shared" si="28"/>
        <v>68.143063</v>
      </c>
      <c r="F298" s="461">
        <f t="shared" si="28"/>
        <v>3805.080495</v>
      </c>
      <c r="G298" s="462">
        <f t="shared" si="28"/>
        <v>2363.923918</v>
      </c>
    </row>
    <row r="299" spans="1:7" ht="12.75">
      <c r="A299" s="208" t="s">
        <v>68</v>
      </c>
      <c r="B299" s="463">
        <v>783.30479</v>
      </c>
      <c r="C299" s="463">
        <v>702.827541</v>
      </c>
      <c r="D299" s="463">
        <v>3.944459</v>
      </c>
      <c r="E299" s="463">
        <v>3.177099</v>
      </c>
      <c r="F299" s="463">
        <v>3574.44027</v>
      </c>
      <c r="G299" s="464">
        <v>2330.718314</v>
      </c>
    </row>
    <row r="300" spans="1:7" ht="12.75">
      <c r="A300" s="208" t="s">
        <v>238</v>
      </c>
      <c r="B300" s="463">
        <v>31.62725</v>
      </c>
      <c r="C300" s="463">
        <v>98.723116</v>
      </c>
      <c r="D300" s="463">
        <v>30.700457</v>
      </c>
      <c r="E300" s="463">
        <v>26.252248</v>
      </c>
      <c r="F300" s="463">
        <v>52.392727</v>
      </c>
      <c r="G300" s="464">
        <v>17.279611</v>
      </c>
    </row>
    <row r="301" spans="1:7" ht="12.75">
      <c r="A301" s="208" t="s">
        <v>70</v>
      </c>
      <c r="B301" s="463">
        <v>0.631578</v>
      </c>
      <c r="C301" s="463">
        <v>0.945</v>
      </c>
      <c r="D301" s="468"/>
      <c r="E301" s="463">
        <v>1.220173</v>
      </c>
      <c r="F301" s="468"/>
      <c r="G301" s="470"/>
    </row>
    <row r="302" spans="1:7" ht="12.75">
      <c r="A302" s="208" t="s">
        <v>220</v>
      </c>
      <c r="B302" s="465">
        <v>0.15</v>
      </c>
      <c r="C302" s="468"/>
      <c r="D302" s="463">
        <v>1.329</v>
      </c>
      <c r="E302" s="468"/>
      <c r="F302" s="463">
        <v>1.3294</v>
      </c>
      <c r="G302" s="464">
        <v>2.435068</v>
      </c>
    </row>
    <row r="303" spans="1:7" ht="12.75">
      <c r="A303" s="208" t="s">
        <v>69</v>
      </c>
      <c r="B303" s="463">
        <v>6.294545</v>
      </c>
      <c r="C303" s="463">
        <v>9.252471</v>
      </c>
      <c r="D303" s="463">
        <v>7.334236</v>
      </c>
      <c r="E303" s="463">
        <v>17.813799</v>
      </c>
      <c r="F303" s="463">
        <v>2.73457</v>
      </c>
      <c r="G303" s="464">
        <v>0.813452</v>
      </c>
    </row>
    <row r="304" spans="1:7" ht="12.75">
      <c r="A304" s="208" t="s">
        <v>67</v>
      </c>
      <c r="B304" s="463">
        <v>9.433701</v>
      </c>
      <c r="C304" s="463">
        <v>8.243125</v>
      </c>
      <c r="D304" s="463">
        <v>69.105</v>
      </c>
      <c r="E304" s="463">
        <v>19.679744</v>
      </c>
      <c r="F304" s="463">
        <v>174.183528</v>
      </c>
      <c r="G304" s="464">
        <v>12.677473</v>
      </c>
    </row>
    <row r="305" spans="1:7" ht="6.75" customHeight="1" thickBot="1">
      <c r="A305" s="218"/>
      <c r="B305" s="210"/>
      <c r="C305" s="210"/>
      <c r="D305" s="210"/>
      <c r="E305" s="210"/>
      <c r="F305" s="210"/>
      <c r="G305" s="212"/>
    </row>
    <row r="306" spans="1:7" ht="3.75" customHeight="1">
      <c r="A306" s="233"/>
      <c r="B306" s="205"/>
      <c r="C306" s="205"/>
      <c r="D306" s="205"/>
      <c r="E306" s="205"/>
      <c r="F306" s="205"/>
      <c r="G306" s="205"/>
    </row>
    <row r="307" ht="13.5">
      <c r="A307" s="18" t="s">
        <v>305</v>
      </c>
    </row>
    <row r="308" ht="12" customHeight="1"/>
    <row r="309" ht="11.25" customHeight="1"/>
  </sheetData>
  <printOptions/>
  <pageMargins left="0.7874015748031497" right="0.7874015748031497" top="0.7874015748031497" bottom="0.7874015748031497" header="0.5118110236220472" footer="0.5118110236220472"/>
  <pageSetup firstPageNumber="28" useFirstPageNumber="1" horizontalDpi="1200" verticalDpi="1200" orientation="portrait" paperSize="9" r:id="rId1"/>
  <headerFooter alignWithMargins="0">
    <oddHeader xml:space="preserve">&amp;R&amp;"Times New Roman,Gras italique"Office National de la Statistique – DSECN  </oddHeader>
    <oddFooter>&amp;L&amp;"Times New Roman,Gras italique"Note sur le commerce extérieur de Mauritanie en 2005&amp;R&amp;"Times New Roman,Gras italique"&amp;P</oddFooter>
  </headerFooter>
  <rowBreaks count="4" manualBreakCount="4">
    <brk id="62" max="255" man="1"/>
    <brk id="122" max="255" man="1"/>
    <brk id="185" max="255" man="1"/>
    <brk id="25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55">
      <selection activeCell="A28" sqref="A28"/>
    </sheetView>
  </sheetViews>
  <sheetFormatPr defaultColWidth="11.421875" defaultRowHeight="12.75"/>
  <cols>
    <col min="1" max="1" width="45.7109375" style="1" customWidth="1"/>
    <col min="2" max="7" width="13.7109375" style="1" customWidth="1"/>
    <col min="8" max="16384" width="11.421875" style="1" customWidth="1"/>
  </cols>
  <sheetData>
    <row r="1" spans="1:6" ht="12">
      <c r="A1" s="2" t="s">
        <v>228</v>
      </c>
      <c r="E1" s="3"/>
      <c r="F1" s="3"/>
    </row>
    <row r="2" spans="5:6" ht="7.5" customHeight="1" thickBot="1">
      <c r="E2" s="5"/>
      <c r="F2" s="5"/>
    </row>
    <row r="3" spans="1:7" ht="12.75" thickBot="1">
      <c r="A3" s="6"/>
      <c r="B3" s="149" t="s">
        <v>208</v>
      </c>
      <c r="C3" s="150" t="s">
        <v>209</v>
      </c>
      <c r="D3" s="151">
        <v>2002</v>
      </c>
      <c r="E3" s="155">
        <v>2003</v>
      </c>
      <c r="F3" s="155">
        <v>2004</v>
      </c>
      <c r="G3" s="156">
        <v>2005</v>
      </c>
    </row>
    <row r="4" spans="1:7" ht="12.75" thickBot="1">
      <c r="A4" s="6" t="s">
        <v>210</v>
      </c>
      <c r="B4" s="6"/>
      <c r="C4" s="6"/>
      <c r="D4" s="6"/>
      <c r="E4" s="8"/>
      <c r="F4" s="8"/>
      <c r="G4" s="4"/>
    </row>
    <row r="5" spans="1:7" ht="6.75" customHeight="1">
      <c r="A5" s="502"/>
      <c r="B5" s="503"/>
      <c r="C5" s="503"/>
      <c r="D5" s="503"/>
      <c r="E5" s="510"/>
      <c r="F5" s="510"/>
      <c r="G5" s="511"/>
    </row>
    <row r="6" spans="1:7" ht="12">
      <c r="A6" s="507" t="s">
        <v>21</v>
      </c>
      <c r="B6" s="508">
        <f aca="true" t="shared" si="0" ref="B6:G6">SUM(B7:B28)</f>
        <v>18771448.31</v>
      </c>
      <c r="C6" s="508">
        <f t="shared" si="0"/>
        <v>16409311.465</v>
      </c>
      <c r="D6" s="508">
        <f t="shared" si="0"/>
        <v>19795259.236</v>
      </c>
      <c r="E6" s="508">
        <f t="shared" si="0"/>
        <v>22568741.375</v>
      </c>
      <c r="F6" s="508">
        <f t="shared" si="0"/>
        <v>33766483.163</v>
      </c>
      <c r="G6" s="509">
        <f t="shared" si="0"/>
        <v>32329303.861</v>
      </c>
    </row>
    <row r="7" spans="1:7" ht="12">
      <c r="A7" s="10" t="s">
        <v>1</v>
      </c>
      <c r="B7" s="487">
        <v>13044.564</v>
      </c>
      <c r="C7" s="487">
        <v>11323.334</v>
      </c>
      <c r="D7" s="487">
        <v>14794.015</v>
      </c>
      <c r="E7" s="487">
        <v>12462.183</v>
      </c>
      <c r="F7" s="487">
        <v>7966.993</v>
      </c>
      <c r="G7" s="488">
        <v>801.628</v>
      </c>
    </row>
    <row r="8" spans="1:7" ht="12">
      <c r="A8" s="10" t="s">
        <v>5</v>
      </c>
      <c r="B8" s="487">
        <v>497.077</v>
      </c>
      <c r="C8" s="487">
        <v>19.896</v>
      </c>
      <c r="D8" s="489"/>
      <c r="E8" s="489"/>
      <c r="F8" s="487">
        <v>1513.932</v>
      </c>
      <c r="G8" s="488">
        <v>8605.628</v>
      </c>
    </row>
    <row r="9" spans="1:7" ht="12">
      <c r="A9" s="10" t="s">
        <v>18</v>
      </c>
      <c r="B9" s="487">
        <v>95405.15</v>
      </c>
      <c r="C9" s="487">
        <v>94543.161</v>
      </c>
      <c r="D9" s="487">
        <v>32008.195</v>
      </c>
      <c r="E9" s="487">
        <v>121998.484</v>
      </c>
      <c r="F9" s="487">
        <v>190289.612</v>
      </c>
      <c r="G9" s="488">
        <v>358131.624</v>
      </c>
    </row>
    <row r="10" spans="1:7" ht="12">
      <c r="A10" s="10" t="s">
        <v>14</v>
      </c>
      <c r="B10" s="487">
        <v>9568.431</v>
      </c>
      <c r="C10" s="487">
        <v>11495.424</v>
      </c>
      <c r="D10" s="487">
        <v>4226.1</v>
      </c>
      <c r="E10" s="487">
        <v>52126.315</v>
      </c>
      <c r="F10" s="487">
        <v>48870.337</v>
      </c>
      <c r="G10" s="488">
        <v>34491.097</v>
      </c>
    </row>
    <row r="11" spans="1:7" ht="12">
      <c r="A11" s="10" t="s">
        <v>8</v>
      </c>
      <c r="B11" s="487">
        <v>4947999.969</v>
      </c>
      <c r="C11" s="487">
        <v>2961032.857</v>
      </c>
      <c r="D11" s="487">
        <v>551496.628</v>
      </c>
      <c r="E11" s="487">
        <v>4626143.198</v>
      </c>
      <c r="F11" s="487">
        <v>7682067.917</v>
      </c>
      <c r="G11" s="488">
        <v>7416369.083</v>
      </c>
    </row>
    <row r="12" spans="1:7" ht="12">
      <c r="A12" s="10" t="s">
        <v>6</v>
      </c>
      <c r="B12" s="487">
        <v>701932.146</v>
      </c>
      <c r="C12" s="487">
        <v>621381.567</v>
      </c>
      <c r="D12" s="487">
        <v>1038821.084</v>
      </c>
      <c r="E12" s="487">
        <v>1087792.274</v>
      </c>
      <c r="F12" s="487">
        <v>1213127.66</v>
      </c>
      <c r="G12" s="488">
        <v>854666.409</v>
      </c>
    </row>
    <row r="13" spans="1:7" ht="12">
      <c r="A13" s="10" t="s">
        <v>239</v>
      </c>
      <c r="B13" s="487">
        <v>3831.753</v>
      </c>
      <c r="C13" s="487">
        <v>2401.069</v>
      </c>
      <c r="D13" s="487">
        <v>492.22</v>
      </c>
      <c r="E13" s="487">
        <v>18</v>
      </c>
      <c r="F13" s="489"/>
      <c r="G13" s="488">
        <v>13364.789</v>
      </c>
    </row>
    <row r="14" spans="1:7" ht="12">
      <c r="A14" s="10" t="s">
        <v>10</v>
      </c>
      <c r="B14" s="487">
        <v>87.105</v>
      </c>
      <c r="C14" s="487">
        <v>2578.196</v>
      </c>
      <c r="D14" s="487">
        <v>2714.209</v>
      </c>
      <c r="E14" s="487">
        <v>787.852</v>
      </c>
      <c r="F14" s="487">
        <v>1994.161</v>
      </c>
      <c r="G14" s="488">
        <v>317.619</v>
      </c>
    </row>
    <row r="15" spans="1:7" ht="12">
      <c r="A15" s="10" t="s">
        <v>11</v>
      </c>
      <c r="B15" s="487">
        <v>1887332.074</v>
      </c>
      <c r="C15" s="487">
        <v>2299998.877</v>
      </c>
      <c r="D15" s="487">
        <v>2202344.91</v>
      </c>
      <c r="E15" s="487">
        <v>3156822.362</v>
      </c>
      <c r="F15" s="487">
        <v>3433685.671</v>
      </c>
      <c r="G15" s="488">
        <v>4609114.288</v>
      </c>
    </row>
    <row r="16" spans="1:7" ht="12">
      <c r="A16" s="10" t="s">
        <v>4</v>
      </c>
      <c r="B16" s="487">
        <v>1321971.89</v>
      </c>
      <c r="C16" s="487">
        <v>1733713.662</v>
      </c>
      <c r="D16" s="487">
        <v>2647009.771</v>
      </c>
      <c r="E16" s="487">
        <v>2802071.642</v>
      </c>
      <c r="F16" s="487">
        <v>4223470.141</v>
      </c>
      <c r="G16" s="488">
        <v>3998074.769</v>
      </c>
    </row>
    <row r="17" spans="1:7" ht="12">
      <c r="A17" s="10" t="s">
        <v>240</v>
      </c>
      <c r="B17" s="487">
        <v>53.841</v>
      </c>
      <c r="C17" s="489"/>
      <c r="D17" s="487">
        <v>198.165</v>
      </c>
      <c r="E17" s="487">
        <v>44</v>
      </c>
      <c r="F17" s="489"/>
      <c r="G17" s="488">
        <v>13692.04</v>
      </c>
    </row>
    <row r="18" spans="1:7" ht="12">
      <c r="A18" s="10" t="s">
        <v>205</v>
      </c>
      <c r="B18" s="489"/>
      <c r="C18" s="489"/>
      <c r="D18" s="487">
        <v>1491.66</v>
      </c>
      <c r="E18" s="489"/>
      <c r="F18" s="489"/>
      <c r="G18" s="490"/>
    </row>
    <row r="19" spans="1:7" ht="12">
      <c r="A19" s="10" t="s">
        <v>3</v>
      </c>
      <c r="B19" s="487">
        <v>475</v>
      </c>
      <c r="C19" s="487">
        <v>105.053</v>
      </c>
      <c r="D19" s="487">
        <v>0</v>
      </c>
      <c r="E19" s="489"/>
      <c r="F19" s="487">
        <v>886</v>
      </c>
      <c r="G19" s="488">
        <v>4430.668</v>
      </c>
    </row>
    <row r="20" spans="1:7" ht="12">
      <c r="A20" s="10" t="s">
        <v>12</v>
      </c>
      <c r="B20" s="487">
        <v>6811.869</v>
      </c>
      <c r="C20" s="487">
        <v>7561.119</v>
      </c>
      <c r="D20" s="487">
        <v>16839.585</v>
      </c>
      <c r="E20" s="487">
        <v>17136.425</v>
      </c>
      <c r="F20" s="487">
        <v>6383.042</v>
      </c>
      <c r="G20" s="488">
        <v>26921.53</v>
      </c>
    </row>
    <row r="21" spans="1:7" ht="12">
      <c r="A21" s="10" t="s">
        <v>15</v>
      </c>
      <c r="B21" s="487">
        <v>180727.665</v>
      </c>
      <c r="C21" s="487">
        <v>271004.02</v>
      </c>
      <c r="D21" s="487">
        <v>327024.845</v>
      </c>
      <c r="E21" s="487">
        <v>300692.106</v>
      </c>
      <c r="F21" s="487">
        <v>332988.555</v>
      </c>
      <c r="G21" s="488">
        <v>607049.7</v>
      </c>
    </row>
    <row r="22" spans="1:7" ht="12">
      <c r="A22" s="10" t="s">
        <v>17</v>
      </c>
      <c r="B22" s="487">
        <v>321293.338</v>
      </c>
      <c r="C22" s="487">
        <v>353492.07</v>
      </c>
      <c r="D22" s="487">
        <v>441021.172</v>
      </c>
      <c r="E22" s="487">
        <v>392001.776</v>
      </c>
      <c r="F22" s="487">
        <v>438887.625</v>
      </c>
      <c r="G22" s="488">
        <v>700485.686</v>
      </c>
    </row>
    <row r="23" spans="1:7" ht="12">
      <c r="A23" s="10" t="s">
        <v>16</v>
      </c>
      <c r="B23" s="487">
        <v>215130.802</v>
      </c>
      <c r="C23" s="487">
        <v>251200.129</v>
      </c>
      <c r="D23" s="487">
        <v>446324.992</v>
      </c>
      <c r="E23" s="487">
        <v>424280.28</v>
      </c>
      <c r="F23" s="487">
        <v>536964.644</v>
      </c>
      <c r="G23" s="488">
        <v>721039.891</v>
      </c>
    </row>
    <row r="24" spans="1:7" ht="12">
      <c r="A24" s="10" t="s">
        <v>9</v>
      </c>
      <c r="B24" s="487">
        <v>4268090.968</v>
      </c>
      <c r="C24" s="487">
        <v>3850608.867</v>
      </c>
      <c r="D24" s="487">
        <v>5531849.57</v>
      </c>
      <c r="E24" s="487">
        <v>4200101.724</v>
      </c>
      <c r="F24" s="487">
        <v>4102343.001</v>
      </c>
      <c r="G24" s="488">
        <v>3537148.343</v>
      </c>
    </row>
    <row r="25" spans="1:7" ht="12">
      <c r="A25" s="10" t="s">
        <v>19</v>
      </c>
      <c r="B25" s="487">
        <v>68135.088</v>
      </c>
      <c r="C25" s="487">
        <v>70157.249</v>
      </c>
      <c r="D25" s="487">
        <v>89989.287</v>
      </c>
      <c r="E25" s="487">
        <v>58553.578</v>
      </c>
      <c r="F25" s="487">
        <v>290833.572</v>
      </c>
      <c r="G25" s="488">
        <v>94768.269</v>
      </c>
    </row>
    <row r="26" spans="1:7" ht="12">
      <c r="A26" s="10" t="s">
        <v>13</v>
      </c>
      <c r="B26" s="487">
        <v>4164169.589</v>
      </c>
      <c r="C26" s="487">
        <v>3246934.679</v>
      </c>
      <c r="D26" s="487">
        <v>5764993.732</v>
      </c>
      <c r="E26" s="487">
        <v>4509401.755</v>
      </c>
      <c r="F26" s="487">
        <v>10185006.933</v>
      </c>
      <c r="G26" s="488">
        <v>7802948.066</v>
      </c>
    </row>
    <row r="27" spans="1:7" ht="12">
      <c r="A27" s="10" t="s">
        <v>7</v>
      </c>
      <c r="B27" s="487">
        <v>529756.068</v>
      </c>
      <c r="C27" s="487">
        <v>543349.66</v>
      </c>
      <c r="D27" s="487">
        <v>432713.798</v>
      </c>
      <c r="E27" s="487">
        <v>548893.875</v>
      </c>
      <c r="F27" s="487">
        <v>878380.298</v>
      </c>
      <c r="G27" s="488">
        <v>1282093.654</v>
      </c>
    </row>
    <row r="28" spans="1:7" ht="12">
      <c r="A28" s="10" t="s">
        <v>2</v>
      </c>
      <c r="B28" s="487">
        <v>35133.923</v>
      </c>
      <c r="C28" s="487">
        <v>76410.576</v>
      </c>
      <c r="D28" s="487">
        <v>248905.298</v>
      </c>
      <c r="E28" s="487">
        <v>257413.546</v>
      </c>
      <c r="F28" s="487">
        <v>190823.069</v>
      </c>
      <c r="G28" s="488">
        <v>244789.08</v>
      </c>
    </row>
    <row r="29" spans="1:7" ht="6" customHeight="1" thickBot="1">
      <c r="A29" s="146"/>
      <c r="B29" s="165"/>
      <c r="C29" s="165"/>
      <c r="D29" s="165"/>
      <c r="E29" s="165"/>
      <c r="F29" s="165"/>
      <c r="G29" s="166"/>
    </row>
    <row r="30" ht="6" customHeight="1"/>
    <row r="31" ht="13.5">
      <c r="A31" s="18" t="s">
        <v>305</v>
      </c>
    </row>
    <row r="34" spans="1:5" ht="12">
      <c r="A34" s="2" t="s">
        <v>317</v>
      </c>
      <c r="E34" s="3"/>
    </row>
    <row r="35" ht="6.75" customHeight="1" thickBot="1">
      <c r="E35" s="5"/>
    </row>
    <row r="36" spans="1:7" ht="12.75" thickBot="1">
      <c r="A36" s="6"/>
      <c r="B36" s="149" t="s">
        <v>208</v>
      </c>
      <c r="C36" s="150" t="s">
        <v>209</v>
      </c>
      <c r="D36" s="151">
        <v>2002</v>
      </c>
      <c r="E36" s="152">
        <v>2003</v>
      </c>
      <c r="F36" s="153">
        <v>2004</v>
      </c>
      <c r="G36" s="154">
        <v>2005</v>
      </c>
    </row>
    <row r="37" spans="1:5" ht="12.75" thickBot="1">
      <c r="A37" s="6" t="s">
        <v>20</v>
      </c>
      <c r="B37" s="6"/>
      <c r="C37" s="6"/>
      <c r="D37" s="6"/>
      <c r="E37" s="7"/>
    </row>
    <row r="38" spans="1:7" ht="6.75" customHeight="1">
      <c r="A38" s="502"/>
      <c r="B38" s="503"/>
      <c r="C38" s="503"/>
      <c r="D38" s="503"/>
      <c r="E38" s="504"/>
      <c r="F38" s="505"/>
      <c r="G38" s="506"/>
    </row>
    <row r="39" spans="1:7" ht="12">
      <c r="A39" s="499" t="s">
        <v>21</v>
      </c>
      <c r="B39" s="500">
        <f aca="true" t="shared" si="1" ref="B39:G39">SUM(B40:B61)</f>
        <v>395090638</v>
      </c>
      <c r="C39" s="500">
        <f t="shared" si="1"/>
        <v>363758336</v>
      </c>
      <c r="D39" s="500">
        <f t="shared" si="1"/>
        <v>399937101</v>
      </c>
      <c r="E39" s="500">
        <f t="shared" si="1"/>
        <v>727795083</v>
      </c>
      <c r="F39" s="500">
        <f t="shared" si="1"/>
        <v>975711680</v>
      </c>
      <c r="G39" s="501">
        <f t="shared" si="1"/>
        <v>798242786</v>
      </c>
    </row>
    <row r="40" spans="1:7" ht="12">
      <c r="A40" s="9" t="s">
        <v>1</v>
      </c>
      <c r="B40" s="491">
        <v>61469</v>
      </c>
      <c r="C40" s="491">
        <v>21604</v>
      </c>
      <c r="D40" s="492">
        <v>185095</v>
      </c>
      <c r="E40" s="493">
        <v>4945</v>
      </c>
      <c r="F40" s="493">
        <v>13824</v>
      </c>
      <c r="G40" s="494">
        <v>4103</v>
      </c>
    </row>
    <row r="41" spans="1:7" ht="12">
      <c r="A41" s="10" t="s">
        <v>5</v>
      </c>
      <c r="B41" s="491">
        <v>11765</v>
      </c>
      <c r="C41" s="491">
        <v>1816</v>
      </c>
      <c r="D41" s="495"/>
      <c r="E41" s="496"/>
      <c r="F41" s="487">
        <v>9368</v>
      </c>
      <c r="G41" s="488">
        <v>253</v>
      </c>
    </row>
    <row r="42" spans="1:7" ht="12">
      <c r="A42" s="10" t="s">
        <v>18</v>
      </c>
      <c r="B42" s="491">
        <v>685706</v>
      </c>
      <c r="C42" s="491">
        <v>808241</v>
      </c>
      <c r="D42" s="491">
        <v>465751</v>
      </c>
      <c r="E42" s="487">
        <v>2524570</v>
      </c>
      <c r="F42" s="487">
        <v>4449075</v>
      </c>
      <c r="G42" s="488">
        <v>4718104</v>
      </c>
    </row>
    <row r="43" spans="1:7" ht="12">
      <c r="A43" s="10" t="s">
        <v>14</v>
      </c>
      <c r="B43" s="491">
        <v>183451</v>
      </c>
      <c r="C43" s="491">
        <v>209016</v>
      </c>
      <c r="D43" s="491">
        <v>84160</v>
      </c>
      <c r="E43" s="487">
        <v>581128</v>
      </c>
      <c r="F43" s="487">
        <v>415177</v>
      </c>
      <c r="G43" s="488">
        <v>372316</v>
      </c>
    </row>
    <row r="44" spans="1:7" ht="12">
      <c r="A44" s="10" t="s">
        <v>8</v>
      </c>
      <c r="B44" s="491">
        <v>126986863</v>
      </c>
      <c r="C44" s="491">
        <v>92150381</v>
      </c>
      <c r="D44" s="491">
        <v>21961543</v>
      </c>
      <c r="E44" s="487">
        <v>382987802</v>
      </c>
      <c r="F44" s="487">
        <v>409008133</v>
      </c>
      <c r="G44" s="488">
        <v>312598498</v>
      </c>
    </row>
    <row r="45" spans="1:7" ht="12">
      <c r="A45" s="10" t="s">
        <v>6</v>
      </c>
      <c r="B45" s="491">
        <v>27531535</v>
      </c>
      <c r="C45" s="491">
        <v>29276904</v>
      </c>
      <c r="D45" s="491">
        <v>33122077</v>
      </c>
      <c r="E45" s="487">
        <v>39250603</v>
      </c>
      <c r="F45" s="487">
        <v>51861342</v>
      </c>
      <c r="G45" s="488">
        <v>60406586</v>
      </c>
    </row>
    <row r="46" spans="1:7" ht="12">
      <c r="A46" s="10" t="s">
        <v>239</v>
      </c>
      <c r="B46" s="491">
        <v>3811</v>
      </c>
      <c r="C46" s="491">
        <v>11065</v>
      </c>
      <c r="D46" s="491">
        <v>1579</v>
      </c>
      <c r="E46" s="487">
        <v>788</v>
      </c>
      <c r="F46" s="496"/>
      <c r="G46" s="488">
        <v>23290</v>
      </c>
    </row>
    <row r="47" spans="1:7" ht="12">
      <c r="A47" s="10" t="s">
        <v>10</v>
      </c>
      <c r="B47" s="491">
        <v>13900</v>
      </c>
      <c r="C47" s="491">
        <v>563</v>
      </c>
      <c r="D47" s="491">
        <v>36489</v>
      </c>
      <c r="E47" s="487">
        <v>1691</v>
      </c>
      <c r="F47" s="487">
        <v>7070</v>
      </c>
      <c r="G47" s="488">
        <v>4780</v>
      </c>
    </row>
    <row r="48" spans="1:7" ht="12">
      <c r="A48" s="10" t="s">
        <v>11</v>
      </c>
      <c r="B48" s="491">
        <v>20543798</v>
      </c>
      <c r="C48" s="491">
        <v>32700436</v>
      </c>
      <c r="D48" s="491">
        <v>42069435</v>
      </c>
      <c r="E48" s="487">
        <v>48682060</v>
      </c>
      <c r="F48" s="487">
        <v>49734944</v>
      </c>
      <c r="G48" s="488">
        <v>69043522</v>
      </c>
    </row>
    <row r="49" spans="1:7" ht="12">
      <c r="A49" s="10" t="s">
        <v>4</v>
      </c>
      <c r="B49" s="491">
        <v>13719430</v>
      </c>
      <c r="C49" s="491">
        <v>18490173</v>
      </c>
      <c r="D49" s="491">
        <v>27298970</v>
      </c>
      <c r="E49" s="487">
        <v>25725159</v>
      </c>
      <c r="F49" s="487">
        <v>35394027</v>
      </c>
      <c r="G49" s="488">
        <v>33527907</v>
      </c>
    </row>
    <row r="50" spans="1:7" ht="12">
      <c r="A50" s="10" t="s">
        <v>240</v>
      </c>
      <c r="B50" s="491">
        <v>28</v>
      </c>
      <c r="C50" s="495"/>
      <c r="D50" s="491">
        <v>123</v>
      </c>
      <c r="E50" s="487">
        <v>4531</v>
      </c>
      <c r="F50" s="496"/>
      <c r="G50" s="488">
        <v>1900</v>
      </c>
    </row>
    <row r="51" spans="1:7" ht="12">
      <c r="A51" s="10" t="s">
        <v>205</v>
      </c>
      <c r="B51" s="495"/>
      <c r="C51" s="495"/>
      <c r="D51" s="491">
        <v>63500</v>
      </c>
      <c r="E51" s="489"/>
      <c r="F51" s="496"/>
      <c r="G51" s="490"/>
    </row>
    <row r="52" spans="1:7" ht="12">
      <c r="A52" s="10" t="s">
        <v>3</v>
      </c>
      <c r="B52" s="491">
        <v>44400</v>
      </c>
      <c r="C52" s="491">
        <v>1000</v>
      </c>
      <c r="D52" s="495"/>
      <c r="E52" s="496"/>
      <c r="F52" s="487">
        <v>21223</v>
      </c>
      <c r="G52" s="488">
        <v>81432</v>
      </c>
    </row>
    <row r="53" spans="1:7" ht="12">
      <c r="A53" s="10" t="s">
        <v>12</v>
      </c>
      <c r="B53" s="491">
        <v>78718</v>
      </c>
      <c r="C53" s="491">
        <v>172978</v>
      </c>
      <c r="D53" s="491">
        <v>454615</v>
      </c>
      <c r="E53" s="487">
        <v>487830</v>
      </c>
      <c r="F53" s="487">
        <v>111612</v>
      </c>
      <c r="G53" s="488">
        <v>526540</v>
      </c>
    </row>
    <row r="54" spans="1:7" ht="12">
      <c r="A54" s="10" t="s">
        <v>15</v>
      </c>
      <c r="B54" s="491">
        <v>2499037</v>
      </c>
      <c r="C54" s="491">
        <v>3501060</v>
      </c>
      <c r="D54" s="491">
        <v>4451020</v>
      </c>
      <c r="E54" s="487">
        <v>4842418</v>
      </c>
      <c r="F54" s="487">
        <v>4951047</v>
      </c>
      <c r="G54" s="488">
        <v>9241821</v>
      </c>
    </row>
    <row r="55" spans="1:7" ht="12">
      <c r="A55" s="10" t="s">
        <v>17</v>
      </c>
      <c r="B55" s="491">
        <v>1862260</v>
      </c>
      <c r="C55" s="491">
        <v>2618973</v>
      </c>
      <c r="D55" s="491">
        <v>3128229</v>
      </c>
      <c r="E55" s="487">
        <v>2747995</v>
      </c>
      <c r="F55" s="487">
        <v>3292155</v>
      </c>
      <c r="G55" s="488">
        <v>4194925</v>
      </c>
    </row>
    <row r="56" spans="1:7" ht="12">
      <c r="A56" s="10" t="s">
        <v>16</v>
      </c>
      <c r="B56" s="491">
        <v>3657461</v>
      </c>
      <c r="C56" s="491">
        <v>4984144</v>
      </c>
      <c r="D56" s="491">
        <v>7171623</v>
      </c>
      <c r="E56" s="487">
        <v>7914545</v>
      </c>
      <c r="F56" s="487">
        <v>9542983</v>
      </c>
      <c r="G56" s="488">
        <v>9454808</v>
      </c>
    </row>
    <row r="57" spans="1:7" ht="12">
      <c r="A57" s="10" t="s">
        <v>9</v>
      </c>
      <c r="B57" s="491">
        <v>93463795</v>
      </c>
      <c r="C57" s="491">
        <v>84726506</v>
      </c>
      <c r="D57" s="491">
        <v>86563032</v>
      </c>
      <c r="E57" s="487">
        <v>69742282</v>
      </c>
      <c r="F57" s="487">
        <v>60635850</v>
      </c>
      <c r="G57" s="488">
        <v>55519926</v>
      </c>
    </row>
    <row r="58" spans="1:7" ht="12">
      <c r="A58" s="10" t="s">
        <v>19</v>
      </c>
      <c r="B58" s="491">
        <v>5884838</v>
      </c>
      <c r="C58" s="491">
        <v>7721532</v>
      </c>
      <c r="D58" s="491">
        <v>11691152</v>
      </c>
      <c r="E58" s="487">
        <v>4928884</v>
      </c>
      <c r="F58" s="487">
        <v>35272071</v>
      </c>
      <c r="G58" s="488">
        <v>8268424</v>
      </c>
    </row>
    <row r="59" spans="1:7" ht="12">
      <c r="A59" s="10" t="s">
        <v>13</v>
      </c>
      <c r="B59" s="491">
        <v>93563638</v>
      </c>
      <c r="C59" s="491">
        <v>78747702</v>
      </c>
      <c r="D59" s="491">
        <v>152460435</v>
      </c>
      <c r="E59" s="487">
        <v>126861705</v>
      </c>
      <c r="F59" s="487">
        <v>300961999</v>
      </c>
      <c r="G59" s="488">
        <v>217512769</v>
      </c>
    </row>
    <row r="60" spans="1:7" ht="12">
      <c r="A60" s="157" t="s">
        <v>7</v>
      </c>
      <c r="B60" s="491">
        <v>2831136</v>
      </c>
      <c r="C60" s="491">
        <v>4095916</v>
      </c>
      <c r="D60" s="491">
        <v>3241155</v>
      </c>
      <c r="E60" s="497">
        <v>4214514</v>
      </c>
      <c r="F60" s="497">
        <v>5572415</v>
      </c>
      <c r="G60" s="498">
        <v>7410881</v>
      </c>
    </row>
    <row r="61" spans="1:7" ht="12">
      <c r="A61" s="10" t="s">
        <v>2</v>
      </c>
      <c r="B61" s="487">
        <v>1463599</v>
      </c>
      <c r="C61" s="487">
        <v>3518326</v>
      </c>
      <c r="D61" s="487">
        <v>5487118</v>
      </c>
      <c r="E61" s="487">
        <v>6291633</v>
      </c>
      <c r="F61" s="487">
        <v>4457365</v>
      </c>
      <c r="G61" s="488">
        <v>5330001</v>
      </c>
    </row>
    <row r="62" spans="1:7" ht="5.25" customHeight="1" thickBot="1">
      <c r="A62" s="146"/>
      <c r="B62" s="147"/>
      <c r="C62" s="147"/>
      <c r="D62" s="147"/>
      <c r="E62" s="147"/>
      <c r="F62" s="147"/>
      <c r="G62" s="148"/>
    </row>
    <row r="63" ht="1.5" customHeight="1"/>
    <row r="64" ht="13.5">
      <c r="A64" s="18" t="s">
        <v>305</v>
      </c>
    </row>
  </sheetData>
  <printOptions/>
  <pageMargins left="0.5905511811023623" right="0.5905511811023623" top="0.7874015748031497" bottom="0.7874015748031497" header="0.5118110236220472" footer="0.5118110236220472"/>
  <pageSetup firstPageNumber="33" useFirstPageNumber="1" horizontalDpi="600" verticalDpi="600" orientation="landscape" paperSize="9" scale="95" r:id="rId2"/>
  <headerFooter alignWithMargins="0">
    <oddHeader xml:space="preserve">&amp;R&amp;"Times New Roman,Gras italique"Office National de la Statistique – DSECN  </oddHeader>
    <oddFooter>&amp;L&amp;"Times New Roman,Gras italique"Note sur le commerce extérieur de Mauritanie en 2005&amp;R&amp;"Times New Roman,Gras italique"&amp;P</oddFooter>
  </headerFooter>
  <rowBreaks count="1" manualBreakCount="1">
    <brk id="32" max="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workbookViewId="0" topLeftCell="A1">
      <selection activeCell="A28" sqref="A28"/>
    </sheetView>
  </sheetViews>
  <sheetFormatPr defaultColWidth="11.421875" defaultRowHeight="12.75"/>
  <cols>
    <col min="1" max="1" width="29.00390625" style="1" customWidth="1"/>
    <col min="2" max="4" width="9.7109375" style="1" customWidth="1"/>
    <col min="5" max="7" width="9.7109375" style="4" customWidth="1"/>
    <col min="8" max="16384" width="11.421875" style="1" customWidth="1"/>
  </cols>
  <sheetData>
    <row r="1" spans="1:8" ht="12">
      <c r="A1" s="2" t="s">
        <v>229</v>
      </c>
      <c r="B1" s="2"/>
      <c r="C1" s="2"/>
      <c r="D1" s="2"/>
      <c r="E1" s="3"/>
      <c r="F1" s="3"/>
      <c r="H1" s="4"/>
    </row>
    <row r="2" spans="5:6" ht="10.5" customHeight="1" thickBot="1">
      <c r="E2" s="3"/>
      <c r="F2" s="3"/>
    </row>
    <row r="3" spans="1:7" ht="12.75" thickBot="1">
      <c r="A3" s="6"/>
      <c r="B3" s="149" t="s">
        <v>208</v>
      </c>
      <c r="C3" s="150" t="s">
        <v>209</v>
      </c>
      <c r="D3" s="151">
        <v>2002</v>
      </c>
      <c r="E3" s="155">
        <v>2003</v>
      </c>
      <c r="F3" s="155">
        <v>2004</v>
      </c>
      <c r="G3" s="362">
        <v>2005</v>
      </c>
    </row>
    <row r="4" spans="1:7" ht="14.25" customHeight="1" thickBot="1">
      <c r="A4" s="6" t="s">
        <v>100</v>
      </c>
      <c r="B4" s="6"/>
      <c r="C4" s="6"/>
      <c r="D4" s="6"/>
      <c r="E4" s="8"/>
      <c r="F4" s="8"/>
      <c r="G4" s="8"/>
    </row>
    <row r="5" spans="1:7" ht="12">
      <c r="A5" s="11" t="s">
        <v>31</v>
      </c>
      <c r="B5" s="485">
        <f aca="true" t="shared" si="0" ref="B5:G5">SUM(B6:B14)</f>
        <v>6909.920648</v>
      </c>
      <c r="C5" s="485">
        <f t="shared" si="0"/>
        <v>9232.296992</v>
      </c>
      <c r="D5" s="485">
        <f t="shared" si="0"/>
        <v>9611.583314999998</v>
      </c>
      <c r="E5" s="485">
        <f t="shared" si="0"/>
        <v>9382.123375000001</v>
      </c>
      <c r="F5" s="485">
        <f t="shared" si="0"/>
        <v>20607.349481</v>
      </c>
      <c r="G5" s="486">
        <f t="shared" si="0"/>
        <v>17600.577048000003</v>
      </c>
    </row>
    <row r="6" spans="1:7" ht="12">
      <c r="A6" s="12" t="s">
        <v>24</v>
      </c>
      <c r="B6" s="487">
        <v>388.256963</v>
      </c>
      <c r="C6" s="487">
        <v>517.687269</v>
      </c>
      <c r="D6" s="487">
        <v>643.660015</v>
      </c>
      <c r="E6" s="487">
        <v>587.081601</v>
      </c>
      <c r="F6" s="487">
        <v>1534.786049</v>
      </c>
      <c r="G6" s="488">
        <v>843.126775</v>
      </c>
    </row>
    <row r="7" spans="1:7" ht="12">
      <c r="A7" s="12" t="s">
        <v>25</v>
      </c>
      <c r="B7" s="487">
        <v>553.970295</v>
      </c>
      <c r="C7" s="487">
        <v>419.530047</v>
      </c>
      <c r="D7" s="487">
        <v>474.973335</v>
      </c>
      <c r="E7" s="487">
        <v>636.850273</v>
      </c>
      <c r="F7" s="487">
        <v>568.875198</v>
      </c>
      <c r="G7" s="488">
        <v>879.208082</v>
      </c>
    </row>
    <row r="8" spans="1:7" ht="12">
      <c r="A8" s="12" t="s">
        <v>23</v>
      </c>
      <c r="B8" s="487">
        <v>2283.142598</v>
      </c>
      <c r="C8" s="487">
        <v>2752.685782</v>
      </c>
      <c r="D8" s="487">
        <v>3519.14414</v>
      </c>
      <c r="E8" s="487">
        <v>2888.128826</v>
      </c>
      <c r="F8" s="487">
        <v>8296.053959</v>
      </c>
      <c r="G8" s="488">
        <v>5167.230054</v>
      </c>
    </row>
    <row r="9" spans="1:7" ht="12">
      <c r="A9" s="12" t="s">
        <v>30</v>
      </c>
      <c r="B9" s="521">
        <v>0.41841</v>
      </c>
      <c r="C9" s="522"/>
      <c r="D9" s="521">
        <v>0.710923</v>
      </c>
      <c r="E9" s="521">
        <v>2.101978</v>
      </c>
      <c r="F9" s="521">
        <v>2.677824</v>
      </c>
      <c r="G9" s="523">
        <v>4.251167</v>
      </c>
    </row>
    <row r="10" spans="1:7" ht="12">
      <c r="A10" s="12" t="s">
        <v>27</v>
      </c>
      <c r="B10" s="487">
        <v>750.573949</v>
      </c>
      <c r="C10" s="487">
        <v>1879.927408</v>
      </c>
      <c r="D10" s="487">
        <v>2723.475047</v>
      </c>
      <c r="E10" s="487">
        <v>2460.218725</v>
      </c>
      <c r="F10" s="487">
        <v>4723.419517</v>
      </c>
      <c r="G10" s="488">
        <v>3030.170423</v>
      </c>
    </row>
    <row r="11" spans="1:7" ht="12">
      <c r="A11" s="12" t="s">
        <v>28</v>
      </c>
      <c r="B11" s="487">
        <v>2750.288789</v>
      </c>
      <c r="C11" s="487">
        <v>3466.652424</v>
      </c>
      <c r="D11" s="487">
        <v>1938.325236</v>
      </c>
      <c r="E11" s="487">
        <v>2553.912119</v>
      </c>
      <c r="F11" s="487">
        <v>5213.463159</v>
      </c>
      <c r="G11" s="488">
        <v>7176.786758</v>
      </c>
    </row>
    <row r="12" spans="1:7" ht="12">
      <c r="A12" s="12" t="s">
        <v>241</v>
      </c>
      <c r="B12" s="487">
        <v>80.340024</v>
      </c>
      <c r="C12" s="487">
        <v>38.940872</v>
      </c>
      <c r="D12" s="487">
        <v>56.516536</v>
      </c>
      <c r="E12" s="487">
        <v>68.818574</v>
      </c>
      <c r="F12" s="487">
        <v>51.535745</v>
      </c>
      <c r="G12" s="488">
        <v>151.983815</v>
      </c>
    </row>
    <row r="13" spans="1:7" ht="12">
      <c r="A13" s="12" t="s">
        <v>26</v>
      </c>
      <c r="B13" s="487">
        <v>98.882262</v>
      </c>
      <c r="C13" s="487">
        <v>109.163158</v>
      </c>
      <c r="D13" s="487">
        <v>210.666301</v>
      </c>
      <c r="E13" s="487">
        <v>164.025745</v>
      </c>
      <c r="F13" s="487">
        <v>140.485064</v>
      </c>
      <c r="G13" s="488">
        <v>256.311675</v>
      </c>
    </row>
    <row r="14" spans="1:7" ht="12.75" thickBot="1">
      <c r="A14" s="159" t="s">
        <v>29</v>
      </c>
      <c r="B14" s="524">
        <v>4.047358</v>
      </c>
      <c r="C14" s="524">
        <v>47.710032</v>
      </c>
      <c r="D14" s="524">
        <v>44.111782</v>
      </c>
      <c r="E14" s="524">
        <v>20.985534</v>
      </c>
      <c r="F14" s="524">
        <v>76.052966</v>
      </c>
      <c r="G14" s="525">
        <v>91.508299</v>
      </c>
    </row>
    <row r="15" spans="1:7" ht="15" customHeight="1" thickBot="1">
      <c r="A15" s="24" t="s">
        <v>211</v>
      </c>
      <c r="B15" s="526"/>
      <c r="C15" s="526"/>
      <c r="D15" s="526"/>
      <c r="E15" s="527"/>
      <c r="F15" s="527"/>
      <c r="G15" s="527"/>
    </row>
    <row r="16" spans="1:7" ht="12">
      <c r="A16" s="11" t="s">
        <v>31</v>
      </c>
      <c r="B16" s="485">
        <f aca="true" t="shared" si="1" ref="B16:G16">SUM(B17:B25)</f>
        <v>285302.75899999996</v>
      </c>
      <c r="C16" s="485">
        <f t="shared" si="1"/>
        <v>352294.11100000003</v>
      </c>
      <c r="D16" s="485">
        <f t="shared" si="1"/>
        <v>424726.19299999997</v>
      </c>
      <c r="E16" s="485">
        <f t="shared" si="1"/>
        <v>362339.908</v>
      </c>
      <c r="F16" s="485">
        <f t="shared" si="1"/>
        <v>577142.577</v>
      </c>
      <c r="G16" s="486">
        <f t="shared" si="1"/>
        <v>376494.11100000003</v>
      </c>
    </row>
    <row r="17" spans="1:7" ht="12.75">
      <c r="A17" s="12" t="s">
        <v>24</v>
      </c>
      <c r="B17" s="326">
        <v>4390.922</v>
      </c>
      <c r="C17" s="326">
        <v>14476.227</v>
      </c>
      <c r="D17" s="326">
        <v>9665.922</v>
      </c>
      <c r="E17" s="326">
        <v>4919.339</v>
      </c>
      <c r="F17" s="326">
        <v>8295.175</v>
      </c>
      <c r="G17" s="327">
        <v>10769.44</v>
      </c>
    </row>
    <row r="18" spans="1:7" ht="12.75">
      <c r="A18" s="12" t="s">
        <v>25</v>
      </c>
      <c r="B18" s="326">
        <v>8665.539</v>
      </c>
      <c r="C18" s="326">
        <v>10791.253</v>
      </c>
      <c r="D18" s="326">
        <v>10442.302</v>
      </c>
      <c r="E18" s="326">
        <v>14474.084</v>
      </c>
      <c r="F18" s="326">
        <v>14789.446</v>
      </c>
      <c r="G18" s="327">
        <v>20652.433</v>
      </c>
    </row>
    <row r="19" spans="1:7" ht="12.75">
      <c r="A19" s="12" t="s">
        <v>23</v>
      </c>
      <c r="B19" s="326">
        <v>240505.218</v>
      </c>
      <c r="C19" s="326">
        <v>275191.087</v>
      </c>
      <c r="D19" s="326">
        <v>351908.523</v>
      </c>
      <c r="E19" s="326">
        <v>294447.886</v>
      </c>
      <c r="F19" s="326">
        <v>500320.693</v>
      </c>
      <c r="G19" s="327">
        <v>285605.453</v>
      </c>
    </row>
    <row r="20" spans="1:7" ht="12.75">
      <c r="A20" s="12" t="s">
        <v>30</v>
      </c>
      <c r="B20" s="326">
        <v>3.15</v>
      </c>
      <c r="C20" s="528"/>
      <c r="D20" s="326">
        <v>9.07</v>
      </c>
      <c r="E20" s="326">
        <v>1</v>
      </c>
      <c r="F20" s="326">
        <v>21</v>
      </c>
      <c r="G20" s="327">
        <v>5.325</v>
      </c>
    </row>
    <row r="21" spans="1:7" ht="12.75">
      <c r="A21" s="12" t="s">
        <v>27</v>
      </c>
      <c r="B21" s="326">
        <v>13337.942</v>
      </c>
      <c r="C21" s="326">
        <v>29421.315</v>
      </c>
      <c r="D21" s="326">
        <v>39926.101</v>
      </c>
      <c r="E21" s="326">
        <v>33181.944</v>
      </c>
      <c r="F21" s="326">
        <v>28133.235</v>
      </c>
      <c r="G21" s="327">
        <v>39202.384</v>
      </c>
    </row>
    <row r="22" spans="1:7" ht="12.75">
      <c r="A22" s="12" t="s">
        <v>28</v>
      </c>
      <c r="B22" s="326">
        <v>17000.675</v>
      </c>
      <c r="C22" s="326">
        <v>19811.65</v>
      </c>
      <c r="D22" s="326">
        <v>9825.653</v>
      </c>
      <c r="E22" s="326">
        <v>12699.146</v>
      </c>
      <c r="F22" s="326">
        <v>22698.903</v>
      </c>
      <c r="G22" s="327">
        <v>16768.929</v>
      </c>
    </row>
    <row r="23" spans="1:7" ht="12.75">
      <c r="A23" s="12" t="s">
        <v>241</v>
      </c>
      <c r="B23" s="326">
        <v>596.583</v>
      </c>
      <c r="C23" s="326">
        <v>439.292</v>
      </c>
      <c r="D23" s="326">
        <v>729.996</v>
      </c>
      <c r="E23" s="326">
        <v>943.557</v>
      </c>
      <c r="F23" s="326">
        <v>434.149</v>
      </c>
      <c r="G23" s="327">
        <v>753.2</v>
      </c>
    </row>
    <row r="24" spans="1:7" ht="12.75">
      <c r="A24" s="12" t="s">
        <v>26</v>
      </c>
      <c r="B24" s="326">
        <v>763.68</v>
      </c>
      <c r="C24" s="326">
        <v>1494.489</v>
      </c>
      <c r="D24" s="326">
        <v>1696.181</v>
      </c>
      <c r="E24" s="326">
        <v>1313.718</v>
      </c>
      <c r="F24" s="326">
        <v>1428.806</v>
      </c>
      <c r="G24" s="327">
        <v>2246.258</v>
      </c>
    </row>
    <row r="25" spans="1:7" ht="12.75">
      <c r="A25" s="343" t="s">
        <v>29</v>
      </c>
      <c r="B25" s="328">
        <v>39.05</v>
      </c>
      <c r="C25" s="328">
        <v>668.798</v>
      </c>
      <c r="D25" s="328">
        <v>522.445</v>
      </c>
      <c r="E25" s="328">
        <v>359.234</v>
      </c>
      <c r="F25" s="328">
        <v>1021.17</v>
      </c>
      <c r="G25" s="329">
        <v>490.689</v>
      </c>
    </row>
    <row r="26" spans="1:7" ht="6.75" customHeight="1" thickBot="1">
      <c r="A26" s="347"/>
      <c r="B26" s="360"/>
      <c r="C26" s="360"/>
      <c r="D26" s="360"/>
      <c r="E26" s="360"/>
      <c r="F26" s="360"/>
      <c r="G26" s="361"/>
    </row>
    <row r="27" spans="1:7" ht="6.75" customHeight="1">
      <c r="A27" s="186"/>
      <c r="B27" s="84"/>
      <c r="C27" s="84"/>
      <c r="D27" s="84"/>
      <c r="E27" s="84"/>
      <c r="F27" s="84"/>
      <c r="G27" s="84"/>
    </row>
    <row r="28" spans="1:5" ht="13.5">
      <c r="A28" s="18" t="s">
        <v>305</v>
      </c>
      <c r="E28" s="8"/>
    </row>
    <row r="31" spans="1:7" ht="12.75">
      <c r="A31" s="240" t="s">
        <v>315</v>
      </c>
      <c r="B31" s="239"/>
      <c r="C31" s="239"/>
      <c r="D31" s="239"/>
      <c r="E31" s="239"/>
      <c r="F31" s="239"/>
      <c r="G31" s="239"/>
    </row>
    <row r="32" spans="1:7" ht="9" customHeight="1" thickBot="1">
      <c r="A32" s="238"/>
      <c r="B32" s="239"/>
      <c r="C32" s="239"/>
      <c r="D32" s="239"/>
      <c r="E32" s="239"/>
      <c r="F32" s="239"/>
      <c r="G32" s="239"/>
    </row>
    <row r="33" spans="1:7" ht="13.5" thickBot="1">
      <c r="A33" s="238"/>
      <c r="B33" s="591">
        <v>2000</v>
      </c>
      <c r="C33" s="364">
        <v>2001</v>
      </c>
      <c r="D33" s="364">
        <v>2002</v>
      </c>
      <c r="E33" s="364">
        <v>2003</v>
      </c>
      <c r="F33" s="364">
        <v>2004</v>
      </c>
      <c r="G33" s="363">
        <v>2005</v>
      </c>
    </row>
    <row r="34" spans="1:7" ht="14.25" customHeight="1" thickBot="1">
      <c r="A34" s="240" t="s">
        <v>101</v>
      </c>
      <c r="B34" s="241"/>
      <c r="C34" s="241"/>
      <c r="D34" s="241"/>
      <c r="E34" s="241"/>
      <c r="F34" s="241"/>
      <c r="G34" s="241"/>
    </row>
    <row r="35" spans="1:7" ht="12.75">
      <c r="A35" s="248" t="s">
        <v>102</v>
      </c>
      <c r="B35" s="512">
        <f aca="true" t="shared" si="2" ref="B35:G35">SUM(B36:B40)</f>
        <v>380726.827</v>
      </c>
      <c r="C35" s="512">
        <f t="shared" si="2"/>
        <v>402850.39</v>
      </c>
      <c r="D35" s="512">
        <f t="shared" si="2"/>
        <v>426655.823</v>
      </c>
      <c r="E35" s="512">
        <f t="shared" si="2"/>
        <v>439948.83</v>
      </c>
      <c r="F35" s="512">
        <f t="shared" si="2"/>
        <v>473931.71300000005</v>
      </c>
      <c r="G35" s="513">
        <f t="shared" si="2"/>
        <v>491488.8</v>
      </c>
    </row>
    <row r="36" spans="1:7" ht="12.75">
      <c r="A36" s="243" t="s">
        <v>266</v>
      </c>
      <c r="B36" s="514">
        <v>26187.69</v>
      </c>
      <c r="C36" s="514">
        <v>23315.143</v>
      </c>
      <c r="D36" s="514">
        <v>27406.743</v>
      </c>
      <c r="E36" s="514">
        <v>26615</v>
      </c>
      <c r="F36" s="514">
        <v>27980.633</v>
      </c>
      <c r="G36" s="515">
        <v>25438.48</v>
      </c>
    </row>
    <row r="37" spans="1:7" ht="12.75">
      <c r="A37" s="243" t="s">
        <v>103</v>
      </c>
      <c r="B37" s="514">
        <v>87202.806</v>
      </c>
      <c r="C37" s="514">
        <v>81778.006</v>
      </c>
      <c r="D37" s="514">
        <v>76867.012</v>
      </c>
      <c r="E37" s="514">
        <v>76510</v>
      </c>
      <c r="F37" s="514">
        <v>75292.72</v>
      </c>
      <c r="G37" s="515">
        <v>100200</v>
      </c>
    </row>
    <row r="38" spans="1:7" ht="12.75">
      <c r="A38" s="243" t="s">
        <v>104</v>
      </c>
      <c r="B38" s="514">
        <v>20846.593</v>
      </c>
      <c r="C38" s="514">
        <v>20513.211</v>
      </c>
      <c r="D38" s="514">
        <v>21392.921</v>
      </c>
      <c r="E38" s="514">
        <v>23745</v>
      </c>
      <c r="F38" s="514">
        <v>25379.51</v>
      </c>
      <c r="G38" s="515">
        <v>25740.32</v>
      </c>
    </row>
    <row r="39" spans="1:7" ht="12.75">
      <c r="A39" s="243" t="s">
        <v>105</v>
      </c>
      <c r="B39" s="514">
        <v>228649.475</v>
      </c>
      <c r="C39" s="514">
        <v>258517.82</v>
      </c>
      <c r="D39" s="514">
        <v>280266.757</v>
      </c>
      <c r="E39" s="514">
        <v>290495</v>
      </c>
      <c r="F39" s="514">
        <v>318660.9</v>
      </c>
      <c r="G39" s="515">
        <v>310600</v>
      </c>
    </row>
    <row r="40" spans="1:7" ht="12.75">
      <c r="A40" s="243" t="s">
        <v>106</v>
      </c>
      <c r="B40" s="514">
        <v>17840.263</v>
      </c>
      <c r="C40" s="514">
        <v>18726.21</v>
      </c>
      <c r="D40" s="514">
        <v>20722.39</v>
      </c>
      <c r="E40" s="514">
        <v>22583.83</v>
      </c>
      <c r="F40" s="514">
        <v>26617.95</v>
      </c>
      <c r="G40" s="515">
        <v>29510</v>
      </c>
    </row>
    <row r="41" spans="1:7" ht="12.75">
      <c r="A41" s="245"/>
      <c r="B41" s="516"/>
      <c r="C41" s="516"/>
      <c r="D41" s="516"/>
      <c r="E41" s="516"/>
      <c r="F41" s="516"/>
      <c r="G41" s="517"/>
    </row>
    <row r="42" spans="1:7" ht="12.75">
      <c r="A42" s="246" t="s">
        <v>227</v>
      </c>
      <c r="B42" s="518"/>
      <c r="C42" s="518"/>
      <c r="D42" s="518"/>
      <c r="E42" s="518"/>
      <c r="F42" s="518"/>
      <c r="G42" s="518"/>
    </row>
    <row r="43" spans="1:7" ht="12.75">
      <c r="A43" s="249" t="s">
        <v>102</v>
      </c>
      <c r="B43" s="519">
        <f aca="true" t="shared" si="3" ref="B43:G43">SUM(B44:B48)</f>
        <v>101341.087269</v>
      </c>
      <c r="C43" s="519">
        <f t="shared" si="3"/>
        <v>90395.15342999999</v>
      </c>
      <c r="D43" s="519">
        <f t="shared" si="3"/>
        <v>92581.86757999999</v>
      </c>
      <c r="E43" s="519">
        <f t="shared" si="3"/>
        <v>114006.59883300001</v>
      </c>
      <c r="F43" s="519">
        <f t="shared" si="3"/>
        <v>164505.22655</v>
      </c>
      <c r="G43" s="520">
        <f t="shared" si="3"/>
        <v>241210.95584</v>
      </c>
    </row>
    <row r="44" spans="1:7" ht="14.25" customHeight="1">
      <c r="A44" s="243" t="s">
        <v>266</v>
      </c>
      <c r="B44" s="514">
        <v>8047.43501</v>
      </c>
      <c r="C44" s="514">
        <v>6152.48597</v>
      </c>
      <c r="D44" s="514">
        <v>7062.91399</v>
      </c>
      <c r="E44" s="514">
        <v>8263.65875</v>
      </c>
      <c r="F44" s="514">
        <v>12180.216970000001</v>
      </c>
      <c r="G44" s="515">
        <v>15338.602050000001</v>
      </c>
    </row>
    <row r="45" spans="1:7" ht="12.75">
      <c r="A45" s="243" t="s">
        <v>103</v>
      </c>
      <c r="B45" s="514">
        <v>15733.42071</v>
      </c>
      <c r="C45" s="514">
        <v>11760.07445</v>
      </c>
      <c r="D45" s="514">
        <v>12042.85902</v>
      </c>
      <c r="E45" s="514">
        <v>12422.8443</v>
      </c>
      <c r="F45" s="514">
        <v>13142.618470000001</v>
      </c>
      <c r="G45" s="515">
        <v>25580.80107</v>
      </c>
    </row>
    <row r="46" spans="1:7" ht="12.75">
      <c r="A46" s="243" t="s">
        <v>104</v>
      </c>
      <c r="B46" s="514">
        <v>6423.097909</v>
      </c>
      <c r="C46" s="514">
        <v>5212.972519999999</v>
      </c>
      <c r="D46" s="514">
        <v>5033.6605899999995</v>
      </c>
      <c r="E46" s="514">
        <v>6848.34065</v>
      </c>
      <c r="F46" s="514">
        <v>10509.75924</v>
      </c>
      <c r="G46" s="515">
        <v>15160.86584</v>
      </c>
    </row>
    <row r="47" spans="1:7" ht="12.75">
      <c r="A47" s="243" t="s">
        <v>105</v>
      </c>
      <c r="B47" s="514">
        <v>64527.46894</v>
      </c>
      <c r="C47" s="514">
        <v>61568.5271</v>
      </c>
      <c r="D47" s="514">
        <v>62169.41916</v>
      </c>
      <c r="E47" s="514">
        <v>79121.23640000001</v>
      </c>
      <c r="F47" s="514">
        <v>116894.39185</v>
      </c>
      <c r="G47" s="515">
        <v>169780.68688</v>
      </c>
    </row>
    <row r="48" spans="1:7" ht="12.75">
      <c r="A48" s="243" t="s">
        <v>106</v>
      </c>
      <c r="B48" s="514">
        <v>6609.6647</v>
      </c>
      <c r="C48" s="514">
        <v>5701.09339</v>
      </c>
      <c r="D48" s="514">
        <v>6273.01482</v>
      </c>
      <c r="E48" s="514">
        <v>7350.518733</v>
      </c>
      <c r="F48" s="514">
        <v>11778.24002</v>
      </c>
      <c r="G48" s="515">
        <v>15350</v>
      </c>
    </row>
    <row r="49" spans="1:7" ht="6.75" customHeight="1" thickBot="1">
      <c r="A49" s="244"/>
      <c r="B49" s="242"/>
      <c r="C49" s="242"/>
      <c r="D49" s="242"/>
      <c r="E49" s="242"/>
      <c r="F49" s="242"/>
      <c r="G49" s="247"/>
    </row>
    <row r="50" spans="1:7" ht="6.75" customHeight="1">
      <c r="A50" s="350"/>
      <c r="B50" s="351"/>
      <c r="C50" s="351"/>
      <c r="D50" s="351"/>
      <c r="E50" s="351"/>
      <c r="F50" s="351"/>
      <c r="G50" s="351"/>
    </row>
    <row r="51" spans="1:7" ht="13.5">
      <c r="A51" s="240" t="s">
        <v>311</v>
      </c>
      <c r="B51" s="239"/>
      <c r="C51" s="239"/>
      <c r="D51" s="239"/>
      <c r="E51" s="239"/>
      <c r="F51" s="239"/>
      <c r="G51" s="239"/>
    </row>
    <row r="54" ht="6.75" customHeight="1"/>
    <row r="55" ht="6.75" customHeight="1"/>
  </sheetData>
  <printOptions/>
  <pageMargins left="0.7874015748031497" right="0.7874015748031497" top="0.7874015748031497" bottom="0.7874015748031497" header="0.5118110236220472" footer="0.5118110236220472"/>
  <pageSetup firstPageNumber="35" useFirstPageNumber="1" fitToHeight="1" fitToWidth="1" horizontalDpi="300" verticalDpi="300" orientation="portrait" paperSize="9" scale="99" r:id="rId1"/>
  <headerFooter alignWithMargins="0">
    <oddHeader xml:space="preserve">&amp;R&amp;"Times New Roman,Gras italique"Office National de la Statistique – DSECN  </oddHeader>
    <oddFooter>&amp;L&amp;"Times New Roman,Gras italique"Note sur le commerce extérieur de Mauritanie en 2005&amp;R&amp;"Times New Roman,Gras italique"&amp;P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diddah</dc:creator>
  <cp:keywords/>
  <dc:description/>
  <cp:lastModifiedBy>ordinateur</cp:lastModifiedBy>
  <cp:lastPrinted>2006-10-12T14:46:14Z</cp:lastPrinted>
  <dcterms:created xsi:type="dcterms:W3CDTF">2006-04-12T14:23:06Z</dcterms:created>
  <dcterms:modified xsi:type="dcterms:W3CDTF">2006-10-18T12:30:20Z</dcterms:modified>
  <cp:category/>
  <cp:version/>
  <cp:contentType/>
  <cp:contentStatus/>
</cp:coreProperties>
</file>